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I:\Licitacoes\Compras\Licitacoes\EDITAIS DE LICITAÇOES\Editais2017\Edital 0000390-2017\"/>
    </mc:Choice>
  </mc:AlternateContent>
  <bookViews>
    <workbookView xWindow="-210" yWindow="-210" windowWidth="24240" windowHeight="6975" tabRatio="607"/>
  </bookViews>
  <sheets>
    <sheet name="APARTAMENTO TORRES" sheetId="5" r:id="rId1"/>
  </sheets>
  <definedNames>
    <definedName name="_xlnm.Print_Area" localSheetId="0">'APARTAMENTO TORRES'!$A$1:$G$365</definedName>
    <definedName name="_xlnm.Print_Titles" localSheetId="0">'APARTAMENTO TORRES'!$8:$9</definedName>
  </definedNames>
  <calcPr calcId="152511" fullPrecision="0"/>
</workbook>
</file>

<file path=xl/calcChain.xml><?xml version="1.0" encoding="utf-8"?>
<calcChain xmlns="http://schemas.openxmlformats.org/spreadsheetml/2006/main">
  <c r="G13" i="5" l="1"/>
  <c r="G14" i="5"/>
  <c r="G15" i="5"/>
  <c r="G16" i="5"/>
  <c r="G17" i="5"/>
  <c r="G18" i="5"/>
  <c r="G19" i="5"/>
  <c r="G20" i="5"/>
  <c r="G23" i="5"/>
  <c r="G25" i="5" s="1"/>
  <c r="G24" i="5"/>
  <c r="G27" i="5"/>
  <c r="G30" i="5" s="1"/>
  <c r="G28" i="5"/>
  <c r="G29" i="5"/>
  <c r="G32" i="5"/>
  <c r="G46" i="5" s="1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50" i="5"/>
  <c r="G59" i="5" s="1"/>
  <c r="G51" i="5"/>
  <c r="G52" i="5"/>
  <c r="G53" i="5"/>
  <c r="G54" i="5"/>
  <c r="G55" i="5"/>
  <c r="G56" i="5"/>
  <c r="G57" i="5"/>
  <c r="G58" i="5"/>
  <c r="G61" i="5"/>
  <c r="G62" i="5"/>
  <c r="G63" i="5"/>
  <c r="G64" i="5" s="1"/>
  <c r="G66" i="5"/>
  <c r="G67" i="5"/>
  <c r="G68" i="5"/>
  <c r="G69" i="5"/>
  <c r="G70" i="5"/>
  <c r="G71" i="5"/>
  <c r="G72" i="5"/>
  <c r="G73" i="5"/>
  <c r="G74" i="5"/>
  <c r="G75" i="5"/>
  <c r="G76" i="5"/>
  <c r="G78" i="5"/>
  <c r="G79" i="5"/>
  <c r="G80" i="5"/>
  <c r="G81" i="5"/>
  <c r="G82" i="5" s="1"/>
  <c r="G84" i="5"/>
  <c r="G85" i="5"/>
  <c r="G86" i="5"/>
  <c r="G90" i="5" s="1"/>
  <c r="G87" i="5"/>
  <c r="G88" i="5"/>
  <c r="G89" i="5"/>
  <c r="G92" i="5"/>
  <c r="G93" i="5"/>
  <c r="G94" i="5"/>
  <c r="G95" i="5"/>
  <c r="G99" i="5" s="1"/>
  <c r="G96" i="5"/>
  <c r="G97" i="5"/>
  <c r="G98" i="5"/>
  <c r="G101" i="5"/>
  <c r="G102" i="5"/>
  <c r="G103" i="5"/>
  <c r="G104" i="5"/>
  <c r="G130" i="5" s="1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2" i="5"/>
  <c r="G133" i="5"/>
  <c r="G134" i="5"/>
  <c r="G136" i="5"/>
  <c r="G137" i="5"/>
  <c r="G138" i="5"/>
  <c r="G139" i="5"/>
  <c r="G140" i="5"/>
  <c r="G141" i="5"/>
  <c r="G142" i="5"/>
  <c r="G143" i="5"/>
  <c r="G145" i="5"/>
  <c r="G146" i="5"/>
  <c r="G147" i="5"/>
  <c r="G149" i="5"/>
  <c r="G150" i="5"/>
  <c r="G151" i="5"/>
  <c r="G152" i="5"/>
  <c r="G156" i="5"/>
  <c r="G161" i="5" s="1"/>
  <c r="G157" i="5"/>
  <c r="G158" i="5"/>
  <c r="G159" i="5"/>
  <c r="G160" i="5"/>
  <c r="G163" i="5"/>
  <c r="G165" i="5" s="1"/>
  <c r="G164" i="5"/>
  <c r="G167" i="5"/>
  <c r="G168" i="5"/>
  <c r="G169" i="5"/>
  <c r="G170" i="5"/>
  <c r="G171" i="5"/>
  <c r="G172" i="5"/>
  <c r="G175" i="5"/>
  <c r="G176" i="5"/>
  <c r="G177" i="5"/>
  <c r="G178" i="5"/>
  <c r="G211" i="5" s="1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3" i="5"/>
  <c r="G214" i="5"/>
  <c r="G215" i="5"/>
  <c r="G258" i="5" s="1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2" i="5"/>
  <c r="G284" i="5" s="1"/>
  <c r="G283" i="5"/>
  <c r="G286" i="5"/>
  <c r="G297" i="5" s="1"/>
  <c r="G287" i="5"/>
  <c r="G289" i="5"/>
  <c r="G290" i="5"/>
  <c r="G291" i="5"/>
  <c r="G293" i="5"/>
  <c r="G294" i="5"/>
  <c r="G295" i="5"/>
  <c r="G296" i="5"/>
  <c r="G299" i="5"/>
  <c r="G300" i="5"/>
  <c r="G301" i="5"/>
  <c r="G337" i="5" s="1"/>
  <c r="G364" i="5" s="1"/>
  <c r="G302" i="5"/>
  <c r="G303" i="5"/>
  <c r="G304" i="5"/>
  <c r="G305" i="5"/>
  <c r="G306" i="5"/>
  <c r="G307" i="5"/>
  <c r="G308" i="5"/>
  <c r="G309" i="5"/>
  <c r="G310" i="5"/>
  <c r="G311" i="5"/>
  <c r="G312" i="5"/>
  <c r="G314" i="5"/>
  <c r="G315" i="5"/>
  <c r="G316" i="5"/>
  <c r="G317" i="5"/>
  <c r="G319" i="5"/>
  <c r="G320" i="5"/>
  <c r="G321" i="5"/>
  <c r="G323" i="5"/>
  <c r="G325" i="5"/>
  <c r="G326" i="5"/>
  <c r="G328" i="5"/>
  <c r="G329" i="5"/>
  <c r="G330" i="5"/>
  <c r="G331" i="5"/>
  <c r="G332" i="5"/>
  <c r="G333" i="5"/>
  <c r="G334" i="5"/>
  <c r="G335" i="5"/>
  <c r="G336" i="5"/>
  <c r="G340" i="5"/>
  <c r="G363" i="5" s="1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5" i="5"/>
  <c r="G356" i="5"/>
  <c r="G357" i="5"/>
  <c r="G358" i="5"/>
  <c r="G359" i="5"/>
  <c r="G360" i="5"/>
  <c r="G361" i="5"/>
  <c r="G362" i="5"/>
  <c r="E363" i="5"/>
  <c r="F363" i="5"/>
  <c r="E337" i="5"/>
  <c r="E364" i="5" s="1"/>
  <c r="F337" i="5"/>
  <c r="E297" i="5"/>
  <c r="F297" i="5"/>
  <c r="E284" i="5"/>
  <c r="F284" i="5"/>
  <c r="E280" i="5"/>
  <c r="F280" i="5"/>
  <c r="E258" i="5"/>
  <c r="F258" i="5"/>
  <c r="E211" i="5"/>
  <c r="F211" i="5"/>
  <c r="E172" i="5"/>
  <c r="F172" i="5"/>
  <c r="E165" i="5"/>
  <c r="F165" i="5"/>
  <c r="F161" i="5"/>
  <c r="E152" i="5"/>
  <c r="E153" i="5" s="1"/>
  <c r="F152" i="5"/>
  <c r="F153" i="5" s="1"/>
  <c r="E130" i="5"/>
  <c r="F130" i="5"/>
  <c r="E99" i="5"/>
  <c r="F99" i="5"/>
  <c r="E90" i="5"/>
  <c r="F90" i="5"/>
  <c r="E82" i="5"/>
  <c r="F82" i="5"/>
  <c r="E76" i="5"/>
  <c r="F76" i="5"/>
  <c r="E64" i="5"/>
  <c r="F64" i="5"/>
  <c r="E59" i="5"/>
  <c r="F59" i="5"/>
  <c r="E46" i="5"/>
  <c r="F46" i="5"/>
  <c r="E47" i="5"/>
  <c r="E30" i="5"/>
  <c r="F30" i="5"/>
  <c r="F25" i="5"/>
  <c r="F47" i="5" s="1"/>
  <c r="E20" i="5"/>
  <c r="F20" i="5"/>
  <c r="F364" i="5" l="1"/>
  <c r="F365" i="5" s="1"/>
  <c r="G153" i="5"/>
  <c r="G365" i="5" s="1"/>
  <c r="E365" i="5"/>
  <c r="G47" i="5"/>
</calcChain>
</file>

<file path=xl/sharedStrings.xml><?xml version="1.0" encoding="utf-8"?>
<sst xmlns="http://schemas.openxmlformats.org/spreadsheetml/2006/main" count="1019" uniqueCount="686">
  <si>
    <t>DESCRIÇÃO</t>
  </si>
  <si>
    <t>QUANT.</t>
  </si>
  <si>
    <t xml:space="preserve"> </t>
  </si>
  <si>
    <t>MÃO DE OBRA</t>
  </si>
  <si>
    <t>MATERIAL</t>
  </si>
  <si>
    <t>2.1</t>
  </si>
  <si>
    <t>3.1</t>
  </si>
  <si>
    <t>PREÇO TOTAL</t>
  </si>
  <si>
    <t>PREÇO UNITÁRIO</t>
  </si>
  <si>
    <t>I</t>
  </si>
  <si>
    <t>un</t>
  </si>
  <si>
    <t>2.2</t>
  </si>
  <si>
    <t>x,xx</t>
  </si>
  <si>
    <t>OBRAS CIVIS</t>
  </si>
  <si>
    <t>m</t>
  </si>
  <si>
    <t>cj</t>
  </si>
  <si>
    <t>un.</t>
  </si>
  <si>
    <t>INSTALAÇÕES DE AR CONDICIONADO</t>
  </si>
  <si>
    <t>kg</t>
  </si>
  <si>
    <t>2.3</t>
  </si>
  <si>
    <t>3.2</t>
  </si>
  <si>
    <t>Parafusos, porcas e arruelas para perfilados/eletrocalha</t>
  </si>
  <si>
    <t>Plug Macho e fêmea novo padrão - ligação luminárias</t>
  </si>
  <si>
    <t>INSTALAÇÕES ELÉTRICAS</t>
  </si>
  <si>
    <t>PLANILHA DE ORÇAMENTOS - COMPRA DE MATERIAIS E/OU SERVIÇOS</t>
  </si>
  <si>
    <r>
      <t>4. HORÁRIO PARA EXECUÇÃO/ENTREGA:</t>
    </r>
    <r>
      <rPr>
        <sz val="8"/>
        <rFont val="MS Sans Serif"/>
        <family val="2"/>
      </rPr>
      <t xml:space="preserve"> A combinar com a Unidade de Engenharia e administração da agência</t>
    </r>
  </si>
  <si>
    <r>
      <t xml:space="preserve">6. ANEXOS: </t>
    </r>
    <r>
      <rPr>
        <sz val="8"/>
        <rFont val="MS Sans Serif"/>
        <family val="2"/>
      </rPr>
      <t>Plantas, detalhamentos e memoriais serão disponibilizados pela Unidade de Gestao Patrimonial</t>
    </r>
  </si>
  <si>
    <t>3.3</t>
  </si>
  <si>
    <t>vb</t>
  </si>
  <si>
    <t>3.4</t>
  </si>
  <si>
    <t>SERVIÇOS PROFISSIONAIS</t>
  </si>
  <si>
    <t>PROJETO HIDROSSANIT. HONORARIOS BASICOS</t>
  </si>
  <si>
    <t>M²</t>
  </si>
  <si>
    <t>X,XX</t>
  </si>
  <si>
    <t>EXECUCAO DE OBRAS HONORARIOS BASICOS</t>
  </si>
  <si>
    <t>PROJETO ELETRICO HONORARIOS BASICOS</t>
  </si>
  <si>
    <t>DEMOLICAO DE PISO DE LADRILHO</t>
  </si>
  <si>
    <t>DEMOLICAO DE COBERTURA COM TELHAS CERAMICAS</t>
  </si>
  <si>
    <t>DEMOLICAO ESTRUTURA DE MADEIRA DE TELHADO</t>
  </si>
  <si>
    <t>DEMOLICAO DE REVESTIMENTO COM ARGAMASSA</t>
  </si>
  <si>
    <t>DEMOLICAO DE REVESTIMENTO DE AZULEJOS</t>
  </si>
  <si>
    <t>DEMOLICAO DE FORRO DE GESSO</t>
  </si>
  <si>
    <t>RETIRADA DE ESQUADRIAS</t>
  </si>
  <si>
    <t>RETIRADA DE APARELHOS SANITARIOS</t>
  </si>
  <si>
    <t>DEMOLICAO DE ALVENARIA DE TIJOLOS</t>
  </si>
  <si>
    <t>LIMPEZA DO TERRENO</t>
  </si>
  <si>
    <t>DEMOLICAO MANUAL DE CONCRETO ARMADO</t>
  </si>
  <si>
    <t>M³</t>
  </si>
  <si>
    <t>DEMOLICAO DE PISO CIMENTADO</t>
  </si>
  <si>
    <t>INSTALAÇÕES PROVISÓRIAS</t>
  </si>
  <si>
    <t>INSTALACAO PROVISORIA AGUA-RESERVAT.C/REDE ALIMENT</t>
  </si>
  <si>
    <t>PT</t>
  </si>
  <si>
    <t>LIMPEZA PERMANENTE DA OBRA</t>
  </si>
  <si>
    <t>PLACA DE OBRA-PINTADA/FIXADA ESTRUTURA DE MADEIRA</t>
  </si>
  <si>
    <t>EQUIPAMENTOS INDIVIDUAIS SEGURANCA</t>
  </si>
  <si>
    <t>UN</t>
  </si>
  <si>
    <t>BETONEIRA 400 LITROS COM CARREGADOR-LOCACAO</t>
  </si>
  <si>
    <t>D</t>
  </si>
  <si>
    <t>ESTRUTURA MADEIRA-TELHA CERAM.2AGUAS-VAO 8M+33%</t>
  </si>
  <si>
    <t>COBERTURA COM TELHA COLONIAL ESMALTADA+33%</t>
  </si>
  <si>
    <t>CUMEEIRA PARA TELHA COLONIAL ESMALTADA</t>
  </si>
  <si>
    <t>M</t>
  </si>
  <si>
    <t>RUFO CHAPA GALVANIZADA CORTE 50</t>
  </si>
  <si>
    <t>ALCAPAO REDONDO DE GESSO D=35 CM</t>
  </si>
  <si>
    <t>FORRO DE GESSO EM PLACAS 70X70CM</t>
  </si>
  <si>
    <t>RIPAMENTO PARA FIXAÇÃO DE FORRO</t>
  </si>
  <si>
    <t>FORROPACOTE 50X250 C/PERFIL DE ACO</t>
  </si>
  <si>
    <t>CALHA BEIRAL CHAPA GALVANIZADA CORTE 70</t>
  </si>
  <si>
    <t>ALGEROZ CHAPA GALVANIZADA CORTE 70-FIXO ALVENARIA</t>
  </si>
  <si>
    <t>IMPERMEABILIZAÇÕES</t>
  </si>
  <si>
    <t>CHAPISCO IMPERMEAVEL CI-AR 1:2 ESP7MM(PEGA NORMAL)</t>
  </si>
  <si>
    <t>IMPERM.ARG.CRISTALZTE+LENCOL FLEXIVEL-LAJE.PROTEG.</t>
  </si>
  <si>
    <t>IMPERMEABILIZACAO-PINTURA BASE BETUMINOSA 2 DEMAOS</t>
  </si>
  <si>
    <t>EMBOCO IMPERMEAVEL A.MISTA CA-AR 1:5+10%CI-15MMEXT</t>
  </si>
  <si>
    <t>REBOCO IMPERMEAVEL CI-AR 1:3 ESP10MM (PEGA NORMAL)</t>
  </si>
  <si>
    <t>CALAFETAGEM DE RALO</t>
  </si>
  <si>
    <t>IMPERMEAB/IMUNIZACAO-MADEIRA BRUTA-1 DEMAO</t>
  </si>
  <si>
    <t>IMPERM.COMP.CXA D'AGUA/PISCINA-CHAP,EMB,REB-P.NORM</t>
  </si>
  <si>
    <t>PAVIMENTAÇÃO</t>
  </si>
  <si>
    <t>PISO CERÂMICO 50X50-COM ARGAMASSA COLANTE</t>
  </si>
  <si>
    <t>REJUNTAMENTO PISO CERÂMICO - 8MM</t>
  </si>
  <si>
    <t>LEITO DE PEDRA BRITADA 5CM</t>
  </si>
  <si>
    <t>CONTRAPISO CONCRETO-5CM-200KG CI/M3 (MAGRO)</t>
  </si>
  <si>
    <t>REVEST.BASALTO TEAR S/EMBOCO CI/AR 1:4-3CM REJUNTE</t>
  </si>
  <si>
    <t>PERSIANA HORIZONTAL DE ALUMINIO - 35MM</t>
  </si>
  <si>
    <t>JANELA MAXIM-AR-CEDRO</t>
  </si>
  <si>
    <t>VIDRO TRANSPARENTE 4MM COLOCADO COM NEOPRENE</t>
  </si>
  <si>
    <t>VIDRO FANTASIA CANELADO 4MM COLOCADO COM MASSA</t>
  </si>
  <si>
    <t>RASPAGEM PINTURA ANTIGA A OLEO</t>
  </si>
  <si>
    <t>REVESTIMENTOS</t>
  </si>
  <si>
    <t>REVEST. CERÂ BRANCO A PRUMO COM ARGAMASSA COLANTE - SEM EMB.</t>
  </si>
  <si>
    <t>SELADOR PARA PAREDES INTERNAS 1 DEMAO</t>
  </si>
  <si>
    <t>MASSA CORRIDA PVA PARA INTERIORES 2 DEMAOS</t>
  </si>
  <si>
    <t>PINTURA ACRILICA SOBRE MASSA ACRILICA-2 DEMAOS</t>
  </si>
  <si>
    <t>SELADOR S/MADEIRA 1 DEMAO</t>
  </si>
  <si>
    <t>SELADOR PARA PAREDES INTERNAS/EXTERNAS 1 DEMAO</t>
  </si>
  <si>
    <t>PINTURA ESMALTE BRILH. S/MADEIRA - 2 DEMAOS</t>
  </si>
  <si>
    <t>INSTALAÇÕES HIDRÁULICAS</t>
  </si>
  <si>
    <t>BACIA SANITARIA COM CX DESCARGA ACOPLADA E ASSENTO</t>
  </si>
  <si>
    <t>BIDE DE LOUCA COM METAIS</t>
  </si>
  <si>
    <t>LAVATORIO DE LOUCA SEM COLUNA</t>
  </si>
  <si>
    <t>SABONETEIRA DE LOUCA 15X15CM COM ALCA</t>
  </si>
  <si>
    <t>PIA INOX COZINHA 83,5X34,0CM C/METAIS-CUBA DUPLA</t>
  </si>
  <si>
    <t>TANQUE DE LOUCA COM COLUNA E METAIS</t>
  </si>
  <si>
    <t>CHUVEIRO ELETRICO PLASTICO</t>
  </si>
  <si>
    <t>PORTA TOALHA DE LOUCA COM BASTAO</t>
  </si>
  <si>
    <t>PAPELEIRA DE LOUCA 15X15CM</t>
  </si>
  <si>
    <t>ARMARIO DE BANHEIRO DE SOBREPOR 41X31CM</t>
  </si>
  <si>
    <t>TORNEIRA CURTA CROMADA C/UNIAO P/JARDIM 12MM(1/2")</t>
  </si>
  <si>
    <t>TONEIRA P/PIA COZINHA (FABRIMAR DIGITAL LINE)</t>
  </si>
  <si>
    <t>CHAVE BOIA AUTOMATICA P/COMANDO DE BOMBA</t>
  </si>
  <si>
    <t>REGISTRO PRESSAO CROMADO SEM CANOPLA 20MM(3/4")</t>
  </si>
  <si>
    <t>PONTO HIDRAULICO CHUVEIRO COM TUBO GALVANIZADO</t>
  </si>
  <si>
    <t>PONTO HIDRAULICO LAVATORIO COM COLUNA</t>
  </si>
  <si>
    <t>PONTO HIDRAULICO BACIA SANITARIA COM TUBO CROMADO</t>
  </si>
  <si>
    <t>TUBO PVC RIGIDO SOLDAVEL 32MM</t>
  </si>
  <si>
    <t>TE 90 RIGIDO SOLDAVEL 32MM</t>
  </si>
  <si>
    <t>JOELHO 90 PVC RIGIDO SOLDAVEL 32MM</t>
  </si>
  <si>
    <t>REDUCAO PVC JE PB 75X50</t>
  </si>
  <si>
    <t>TUBO PVC RIGIDO 100MM ESGOTO PRIMARIO</t>
  </si>
  <si>
    <t>CURVA 90 PVC RIGIDO 100MM ESG.PRIM.</t>
  </si>
  <si>
    <t>TE SANITARIO PVC RIGIDO 100X100MM ESG.PRIM.</t>
  </si>
  <si>
    <t>POCO VISITA 80X80X200 C/PEDRA 22CM EXCL.ESCAV.-DEP</t>
  </si>
  <si>
    <t>RALO SIFONADO SAIDA LISA C/GRELHA 100X40 SAIDA40MM</t>
  </si>
  <si>
    <t>TAMPA CONCRETO 124X124X12 PARA POCO VISITA-DEP</t>
  </si>
  <si>
    <t>RALO SECO QUADRADO C/GRELHA 100X100X53X40SAIDA40MM</t>
  </si>
  <si>
    <t>CAIXA GORDURA COM TAMPA DE ALUMINIO 250X172X50</t>
  </si>
  <si>
    <t>RASGO EM ALVENARIA P/CANALIZACOES C/ENCHIMENTO</t>
  </si>
  <si>
    <t>CAIXA INSPECAO 50X50X50CM ALV.15 C/TAMPA CONCRETO</t>
  </si>
  <si>
    <t>CAIXA INSPECAO 80X80X80CM ALV.15 C/TAMPA CONCRETO</t>
  </si>
  <si>
    <t>SUBTOTAL RETIRADAS/DEMOLIÇÕES</t>
  </si>
  <si>
    <t>SUBTOTAL PAVIMETAÇÃO</t>
  </si>
  <si>
    <t>SUBTOTAL ESQUADRIAS</t>
  </si>
  <si>
    <t>Cabo aluminio 2AWG</t>
  </si>
  <si>
    <t>Cabo cobre nu 25 mm² - semi rigido (7 pernas)</t>
  </si>
  <si>
    <t>Cadeia de suspensão polimérica 25 kV</t>
  </si>
  <si>
    <t>Gancho olhal</t>
  </si>
  <si>
    <t>Olhal</t>
  </si>
  <si>
    <t>Manilha</t>
  </si>
  <si>
    <t>Isolador de cruzeta vidro - orla maritima - 25kV</t>
  </si>
  <si>
    <t>Pino de cruzeta aluminio - orla maritima - 25kV</t>
  </si>
  <si>
    <t>Cruzetas Madeira tratada,2,40mts - Padronizadas</t>
  </si>
  <si>
    <t>Parafuso rosca dupla, aluminio,  550 - orla maritima</t>
  </si>
  <si>
    <t>Parafuso Cabeça abaulada, aluminio, 150 - orla maritima</t>
  </si>
  <si>
    <t>Parafuso Cabeça abaulada, aluminio, 50 - orla maritima</t>
  </si>
  <si>
    <t xml:space="preserve">Parafuso cabeça abaulada galv, fogo 50 </t>
  </si>
  <si>
    <t xml:space="preserve">Parafuso maquina, aluminio 150  - orla maritima </t>
  </si>
  <si>
    <t>Arruela quadrada furo 18 - orla maritima (al)</t>
  </si>
  <si>
    <t>Cela para cruzeta, aluminio - orla maritima</t>
  </si>
  <si>
    <t>Curva PVC Rig - 100 mm -4"</t>
  </si>
  <si>
    <t>Luva PVC Rig - 100mm -4"</t>
  </si>
  <si>
    <t>Para raios poliméricos - 10 kA - 25 kV</t>
  </si>
  <si>
    <t>Cinta pérfurada reforçada 60 cm</t>
  </si>
  <si>
    <t>Suporte L (al) - p/ Ch. Fuz. + Para raios</t>
  </si>
  <si>
    <t>Conector parafuso fendido cabo 185 mm²</t>
  </si>
  <si>
    <t>Haste de aterramento 5/8 - 2,40 mts -  com conector</t>
  </si>
  <si>
    <t>Cabo cobre rig. 185 mm² - 0,6/1kV</t>
  </si>
  <si>
    <t>Cabo cobre rig. 70 mm² - 750Volts - Condutor aterramento</t>
  </si>
  <si>
    <t>Suporte Transformador em poste</t>
  </si>
  <si>
    <t>Cinta 190 - aluminio, orla maritima</t>
  </si>
  <si>
    <t>Cinta 220 - aluminio, orla maritima</t>
  </si>
  <si>
    <t>Poste de concreto conico 10 mts - 6 kN + transporte</t>
  </si>
  <si>
    <t>Placas de advertencia,'perigo de morte"</t>
  </si>
  <si>
    <t xml:space="preserve">Subtotal </t>
  </si>
  <si>
    <t xml:space="preserve">CUBICULO PARA MEDIÇÃO COMPARTILHADA  - ELETRICA </t>
  </si>
  <si>
    <t>Caixa para medição Horosazonal-padrão Concessionária-Cx. Indireta BT - com modulo grande</t>
  </si>
  <si>
    <t>CED 60 x 90 cm</t>
  </si>
  <si>
    <t>CP2</t>
  </si>
  <si>
    <t>Barramento de cobre,com suporte e isoladores epoxi, trif + neutro - 500 amperes</t>
  </si>
  <si>
    <t>Barramento de cobre,com suporte e isoladores epoxi, trif + neutro - 150 amperes</t>
  </si>
  <si>
    <t>Barramento monof. de cobre, com suportes e isoladores de epoxi 500 amperes - proteção</t>
  </si>
  <si>
    <t>Porta fuziveis trifasico, acionamento trif., diazede+fuziveis, 350 amperes</t>
  </si>
  <si>
    <t>Porta fusiveis trifasico, acionamento trif, diazede+fuziveis, 100 asmperes</t>
  </si>
  <si>
    <t>DPS - dispositivo proteção contra surto - 40 kA - bivolt</t>
  </si>
  <si>
    <t>Suporte(cavalete) metalico para disjuntor trifasico cx. moldada - aluminio</t>
  </si>
  <si>
    <t xml:space="preserve">Suporte metalico p/ disjuntor DIN </t>
  </si>
  <si>
    <t>Suporte(cavalete) metalico para DPS (4 pçs) - aluminio</t>
  </si>
  <si>
    <t>Arruela aluminio 1"</t>
  </si>
  <si>
    <t>Arruela aluminio 1 1/2"</t>
  </si>
  <si>
    <t>Arruela aluminio 3"</t>
  </si>
  <si>
    <t>Arruela aluminio 4"</t>
  </si>
  <si>
    <t>Bucha aluminio 1 "</t>
  </si>
  <si>
    <t>Bucha aluminio 1 1/2 "</t>
  </si>
  <si>
    <t>Bucha aluminio 3 "</t>
  </si>
  <si>
    <t>Bucha aluminio 4 "</t>
  </si>
  <si>
    <t>Braçadeira tipo 'D' - 1"</t>
  </si>
  <si>
    <t>Braçadeira tipo 'D' - 3"</t>
  </si>
  <si>
    <t>Curva PVC Rig - 25 mm -1" - curta</t>
  </si>
  <si>
    <t>Curva PVC Rig - 75 mm -3" - Longa</t>
  </si>
  <si>
    <t>Curva PVC Rig - 100 mm -4" - longa</t>
  </si>
  <si>
    <t>Eletroduto de PVC Rig 1 " - barra de 3 mts</t>
  </si>
  <si>
    <t>Eletroduto de PVC Rig 1 1/2" - barra de 3 mts</t>
  </si>
  <si>
    <t>Eletroduto de PVC Rig 4" - barra de 3 mts</t>
  </si>
  <si>
    <t>Fio duplo, classe 2 -  4mm² - flexivel</t>
  </si>
  <si>
    <t>Cavidade(balde) inspeção PVC</t>
  </si>
  <si>
    <t>Bucha fischer 6 mm, parafusos, arruelas</t>
  </si>
  <si>
    <t>Parafuso fixar cx. Medição - 200 mm - galvanizados</t>
  </si>
  <si>
    <t>Diagrama unifilar emoldurado</t>
  </si>
  <si>
    <t>Lampada equivalente a 100W</t>
  </si>
  <si>
    <t>Paflon</t>
  </si>
  <si>
    <t>Interruptor duplo + tomada</t>
  </si>
  <si>
    <t>Conector terminal 'YA" - dupla compresão cabo 70 mm²</t>
  </si>
  <si>
    <t>Conector terminal 'YA" - dupla compresão cabo 185 mm²</t>
  </si>
  <si>
    <t>m³</t>
  </si>
  <si>
    <t>3.5</t>
  </si>
  <si>
    <t>3.6</t>
  </si>
  <si>
    <t>3.7</t>
  </si>
  <si>
    <t>3.8</t>
  </si>
  <si>
    <t>4.1</t>
  </si>
  <si>
    <t>4.2</t>
  </si>
  <si>
    <t>QGBT</t>
  </si>
  <si>
    <t>QGBT - Quadro metálico de sobrepor em chapa de aço e pintura a pó cor cinza RAL 9002 com tampa e contra-tampa articuladas por dobradiças, com fecho rápido e aterramento na caixa e porta. Com placa de montagem cor laranja RAL 2004. Com espaço para disjuntor geral termomagnético tripolar e disjuntores parciais tipos caixa moldada e demais componentes. Barramentos de cobre eletrolítico recobertos por material isolante termocontrátil, sendo os principais tipo barras paralelas trifásicas mais barramentos de neutro e terra com capacidade de corrente mínima de 3 A/mm2), mais  barramentos parciais. Com porta documentos contendo o diagrama unifilar da instalação e o quadro de carga do respectivo quadro, do tipo plástico fixado com fita auto-adesiva na parte interna da tampa para documentos no formato A4 e plaquetas de acrílico com identificação do número/nome dos circuitos na contra-tampa. Nas dimensões:</t>
  </si>
  <si>
    <t>Disjuntor termog. Trif - 18ka - 150 amperes - caixa moldada</t>
  </si>
  <si>
    <t>Disjuntor termog. Trif - 18ka - 70 amperes - caixa moldada</t>
  </si>
  <si>
    <t>ILUMINAÇÃO e CDs da Agência</t>
  </si>
  <si>
    <t>Cabo livre de halogêneo tipo PP 3x1,5mm² - Ligação das luminárias.</t>
  </si>
  <si>
    <t>Disjuntores Mono/Bipolar/4,5kA</t>
  </si>
  <si>
    <t xml:space="preserve">            - 16A</t>
  </si>
  <si>
    <t xml:space="preserve">            - 20A</t>
  </si>
  <si>
    <t xml:space="preserve">            - 25A</t>
  </si>
  <si>
    <t xml:space="preserve">            - 2x25A</t>
  </si>
  <si>
    <t>Disjuntores Tripolar/4,5kA</t>
  </si>
  <si>
    <t xml:space="preserve">            - 3x16A - Geral Capacitores</t>
  </si>
  <si>
    <t xml:space="preserve">            - 3x50A - Geral</t>
  </si>
  <si>
    <t xml:space="preserve">            - 3x70A - Geral </t>
  </si>
  <si>
    <t>Condutor unipolar flexível Afumex:</t>
  </si>
  <si>
    <t xml:space="preserve">          - seção 2,5mm² - (iluminação/Tomadas).</t>
  </si>
  <si>
    <t>Caixa tipo condulete com tampa cega:</t>
  </si>
  <si>
    <t xml:space="preserve">          - ø 20mm.</t>
  </si>
  <si>
    <t xml:space="preserve">          - ø 25mm.</t>
  </si>
  <si>
    <t>Eletroduto de ferro:</t>
  </si>
  <si>
    <t>Perfilado 38x38mm chapa 14</t>
  </si>
  <si>
    <t>Suporte longo p/perfilado 38x38mm</t>
  </si>
  <si>
    <t xml:space="preserve">Emendas Internas ("I", "L". "T") para perfilado 38x38mm  </t>
  </si>
  <si>
    <t>Sapata interna 1 furo</t>
  </si>
  <si>
    <t>Derivação lateral p/ eletroduto 3/4"</t>
  </si>
  <si>
    <t>Vergalhão rosca total 1/4"</t>
  </si>
  <si>
    <t>Caixa sextavada a ser instalada no teto para pontos de iluminação</t>
  </si>
  <si>
    <t>Caixa 4x2" de embutir com espelho de pvc e :</t>
  </si>
  <si>
    <t xml:space="preserve">          - interruptor simples.</t>
  </si>
  <si>
    <t xml:space="preserve">          - interruptor duplo.</t>
  </si>
  <si>
    <t xml:space="preserve">          - interruptor simples + tomada.</t>
  </si>
  <si>
    <t xml:space="preserve">          - tomada novo padrão brasileiro 20A</t>
  </si>
  <si>
    <t>Disjuntores Monopolar/4,5kA</t>
  </si>
  <si>
    <t>Dispositivo DR 4x40A -sensibilidade 30mA</t>
  </si>
  <si>
    <t>Condutor unipolar flexível não halogenado:</t>
  </si>
  <si>
    <t>Confecção de projeto executivo Elétrico da Agência contemplando desenho da planta baixa, Iluminação, tomadas, CDs, QGBT, aterramento e Diagramas Unifilares com emissão de ART de toda a agência.</t>
  </si>
  <si>
    <t>Inspeção e levantamento técnico das características e condições das instalações elétricas e SPDA existente. Cálculo do Gerenciamento de Riscos existentes e elaboração de relatório de correções/adequações com projeto executivo, memorial técnico e planilha orçamentária visando atender a norma NBR 5419:2015. Após a conclusão da obra será feita nova vistoria para certificação do sistema com re-cálculo do Gerenciamento de Riscos considerando as correções/adequações com elaboração de Relatório de Conformidade e ART.</t>
  </si>
  <si>
    <t>Cabo de cobre nu seção 25mm² para equalização do sistema de aterramento do prédio</t>
  </si>
  <si>
    <t>Módulo autônomo de emergência com 2 faroletes de 32 led´s com bateria 7Ah - 12V tipo Unimaster</t>
  </si>
  <si>
    <t>Módulo autônomo com indicação de saída 11/220V com 80 led´s, autonomia de mín de 4h, autonomia de até 32h, tipo Unimaster</t>
  </si>
  <si>
    <t>UN.</t>
  </si>
  <si>
    <t>MATERIAIS</t>
  </si>
  <si>
    <t>Chapa de aço galvanizado #20</t>
  </si>
  <si>
    <r>
      <t>Painéis em lã de vidro rollisol de espessura 50mm, com densidade de 60kg/m</t>
    </r>
    <r>
      <rPr>
        <vertAlign val="superscript"/>
        <sz val="10"/>
        <rFont val="Calibri"/>
        <family val="2"/>
      </rPr>
      <t>3</t>
    </r>
  </si>
  <si>
    <t>m²</t>
  </si>
  <si>
    <t>Grelha tipo rotacore, sem moldura, sem registro, 625x425 mm (fornecido na cor branca)</t>
  </si>
  <si>
    <t>unid.</t>
  </si>
  <si>
    <t>Acessórios diversos (suporte para fixação, pinos, parafusos,fita, cola).</t>
  </si>
  <si>
    <t>SUBTOTAL INSTALAÇÕES  DO AR CONDICIONADO</t>
  </si>
  <si>
    <r>
      <t xml:space="preserve">5. CONDIÇÕES DE PAGAMENTO: </t>
    </r>
    <r>
      <rPr>
        <sz val="8"/>
        <rFont val="MS Sans Serif"/>
        <family val="2"/>
      </rPr>
      <t>Em parcelas, conforme serviço medido. Após fiscalização e aceite, será efetuado o pagamento à contratada, no 4º dia útl do mês subseqüente à entrega da nota fiscal/fatura correspondente.</t>
    </r>
  </si>
  <si>
    <t>Para comportar até 12 disjuntores tripolares caixa moldada de 18/25 kA com espaço para geral / barramento mín p/350A de fase, neutro e terra - certificado conforme normas técnicas vigentes.</t>
  </si>
  <si>
    <t>Disjuntor termog. Trif - 18/25ka - 400 amperes - caixa moldada</t>
  </si>
  <si>
    <t>Disjuntor termog. Trif - 18/25ka - 300 amperes - caixa moldada</t>
  </si>
  <si>
    <r>
      <t>3. PRAZO DE EXECUÇÃO/ENTREGA:</t>
    </r>
    <r>
      <rPr>
        <sz val="8"/>
        <rFont val="MS Sans Serif"/>
        <family val="2"/>
      </rPr>
      <t xml:space="preserve"> 180 dias</t>
    </r>
  </si>
  <si>
    <r>
      <t xml:space="preserve">2. ENDEREÇO DE EXECUÇÃO/ENTREGA: </t>
    </r>
    <r>
      <rPr>
        <sz val="8"/>
        <rFont val="MS Sans Serif"/>
      </rPr>
      <t>Av. Silva Jardim, 369 - Torres / RS.</t>
    </r>
  </si>
  <si>
    <t>Transformador trifasico 150kVA- cl. 15 kV - 13.8kV - (com 5 ajustes de TAP´s)/220 -127 V - com tratamento anti-corrosivo para orla marítima, enrolamento primário e secundário em cobre - buchas MT longas marítima (padrão Concessionária CEEE) -  recebendo o transformador existente de uso interno à óleo mineral isolante como parte do pagamento também de 150kVA em funcionamento no estado em que se encontra, com análise do óleo em dia).</t>
  </si>
  <si>
    <t>Chapa de aço perfurada com área livre de 30%</t>
  </si>
  <si>
    <t>Grelha tipo rotacore, sem moldura, com registro, 1200x800 mm (fornecido na cor branca)</t>
  </si>
  <si>
    <t>TRABALHOS NA COBERTURA.</t>
  </si>
  <si>
    <t>BANDEJA SALVAVIDAS</t>
  </si>
  <si>
    <t>ANDAIME METÁLICO P/FACHADA 2-4 PAV REAPROVEITAMENTO 3X LOCAÇÃO MÊS</t>
  </si>
  <si>
    <t>TELA DE PROTEÇÃO FACHADA ROLO 3,00M TERSP. 10CM DOBRA 5CM</t>
  </si>
  <si>
    <t>HONORÁRIO PROFISSIONAL ARQUITETO/ENGENHEIRO - ELABORAÇÃO, ENTRADA, ACOMPANHAMENTO E RETIRADA DE TODOS OS DOCUMENTOS NECESSÁRIOS PARA EXECUTAR E OBRA. INCLUE, OBTENÇÃO DE LICENÇAS, ESTUDO DA LEGISLAÇÃO MUNICIPAL PERTINENTE, ELABORAÇÃO DE DOCUMENTOS, PLANTAS, LEVANTAMENTOS GRAFICAÇÃO, SENDO QUE UMA CÓPIA DE TODOS OS DOCUMENTOS DEVERÁ SER  ENTREGUE PARA O BANCO E TODO DIREITO AUTORAL E INTELECTUAL DEVERÁ SER CEDIDO EM FAVOR DO BANCO. Calc. art. 28 da Lei Federal 12.378, de 31/12/2010.</t>
  </si>
  <si>
    <t>h</t>
  </si>
  <si>
    <t>LIMPEZA DE SUPERFÍCIES COM JATO DE ALTA PRESSÃO DE AR E AGUA</t>
  </si>
  <si>
    <t>IMPERMEABILIZAÇÃO COM MANTA BUTÍLICA</t>
  </si>
  <si>
    <t>TOMADA DE ENERGIA ELÉTRICA EM MT E SE 150kVA(25kV)</t>
  </si>
  <si>
    <t>JUNTA DE DILATAÇÃO PARA IMPERMEABILIZAÇÃO COM SELANTE ELÁSTICO MONOCOMPONENTE NTE A BASE DE POLIURETANO</t>
  </si>
  <si>
    <t>RECOLOCAÇÃO DE PISO DE BASALTO</t>
  </si>
  <si>
    <t>COMPACTAÇÃO MANUAL DE FUNDO DE VALA</t>
  </si>
  <si>
    <t>VIDRO TEMPERADO COLOCADO DE CORRER (VIDRO-BOX)</t>
  </si>
  <si>
    <t>RETIRADA DA COBERTURA EXISTENTE</t>
  </si>
  <si>
    <t>2.1.1</t>
  </si>
  <si>
    <t>2.1.2</t>
  </si>
  <si>
    <t>IMPERMEABILIZAÇÃO DE LAJE DE COBERTURA</t>
  </si>
  <si>
    <t>2.2.1</t>
  </si>
  <si>
    <t>2.2.2</t>
  </si>
  <si>
    <t>2.2.3</t>
  </si>
  <si>
    <t>COBERTURA NOVA</t>
  </si>
  <si>
    <t>TOTAL RETIRADA</t>
  </si>
  <si>
    <t xml:space="preserve">TOTAL DE IMPERMEABILIZAÇÃO DE LAJE DE COBERTURA </t>
  </si>
  <si>
    <t>TOTAL DE COBERTURA NOVA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</si>
  <si>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</si>
  <si>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</si>
  <si>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</si>
  <si>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</si>
  <si>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</si>
  <si>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</si>
  <si>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</si>
  <si>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</si>
  <si>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</si>
  <si>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</si>
  <si>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</si>
  <si>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</si>
  <si>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</si>
  <si>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TOTAL DE TRABALHOS NA COBERTURA</t>
  </si>
  <si>
    <t>REFORMA NOS APARTAMENTOS</t>
  </si>
  <si>
    <t>RETIRADAS E DEMOLIÇÕES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</si>
  <si>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</si>
  <si>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</si>
  <si>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</si>
  <si>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</si>
  <si>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</si>
  <si>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</si>
  <si>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</si>
  <si>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</si>
  <si>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 xml:space="preserve">TOTAL RETIRADAS E DEMOLIÇÕES </t>
  </si>
  <si>
    <t>3.1.9</t>
  </si>
  <si>
    <t>3.2.1</t>
  </si>
  <si>
    <t>3.2.2</t>
  </si>
  <si>
    <t>2.3.14</t>
  </si>
  <si>
    <t>3.2.3</t>
  </si>
  <si>
    <t xml:space="preserve">TOTAL INSTALAÇÕES PROVISÓRIAS 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</si>
  <si>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</si>
  <si>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</si>
  <si>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</si>
  <si>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</si>
  <si>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</si>
  <si>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</si>
  <si>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</si>
  <si>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</si>
  <si>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</si>
  <si>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</si>
  <si>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PAVIMENTAÇÕES</t>
  </si>
  <si>
    <t>RESINA PARA PISO FOSCA</t>
  </si>
  <si>
    <t>3.4.4</t>
  </si>
  <si>
    <t>3.4.1</t>
  </si>
  <si>
    <t>3.4.2</t>
  </si>
  <si>
    <t>3.4.3</t>
  </si>
  <si>
    <t>RODA-PÉ DE MADEIRA</t>
  </si>
  <si>
    <t>TOTAL PAVIMENTAÇÕES</t>
  </si>
  <si>
    <t>3.5.1</t>
  </si>
  <si>
    <t>3.5.2</t>
  </si>
  <si>
    <t>3.5.3</t>
  </si>
  <si>
    <t>3.5.4</t>
  </si>
  <si>
    <t>3.5.5</t>
  </si>
  <si>
    <t>3.5.6</t>
  </si>
  <si>
    <t>VIDROS/ESQUADRIAS</t>
  </si>
  <si>
    <t>3.6.1</t>
  </si>
  <si>
    <t>3.6.2</t>
  </si>
  <si>
    <t>3.6.3</t>
  </si>
  <si>
    <t>3.6.4</t>
  </si>
  <si>
    <t>3.6.5</t>
  </si>
  <si>
    <t>3.6.6</t>
  </si>
  <si>
    <t>3.6.7</t>
  </si>
  <si>
    <t>TOTAL INSTALAÇÕES HIDRÁULICAS</t>
  </si>
  <si>
    <t>TOTAL REVESTIMENTOS</t>
  </si>
  <si>
    <t>TOTAL IMPERMEABILIZAÇÕES</t>
  </si>
  <si>
    <t>TOTAL SERVIÇOS PROFISSIONAIS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</si>
  <si>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</si>
  <si>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</si>
  <si>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</si>
  <si>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</si>
  <si>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</si>
  <si>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</si>
  <si>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</si>
  <si>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</si>
  <si>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</si>
  <si>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</si>
  <si>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</si>
  <si>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</si>
  <si>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</si>
  <si>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</si>
  <si>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</si>
  <si>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</si>
  <si>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</si>
  <si>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</si>
  <si>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</si>
  <si>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</si>
  <si>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</si>
  <si>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</si>
  <si>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</si>
  <si>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3.7.24</t>
  </si>
  <si>
    <t>3.7.25</t>
  </si>
  <si>
    <t>3.7.26</t>
  </si>
  <si>
    <t>3.7.27</t>
  </si>
  <si>
    <t>3.7.28</t>
  </si>
  <si>
    <t>3.7.29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</si>
  <si>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</si>
  <si>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</si>
  <si>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</si>
  <si>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</si>
  <si>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</si>
  <si>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</si>
  <si>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</si>
  <si>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</si>
  <si>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</si>
  <si>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INSTALAÇÕES ELÉTRICAS APARTAMENTOS</t>
  </si>
  <si>
    <t>TOTAL INSTALAÇÕES ELÉTRICAS APARTAMENTOS</t>
  </si>
  <si>
    <t>TOTAL REFORMA NOS APARTAMENTOS</t>
  </si>
  <si>
    <t xml:space="preserve">INTERVENÇÕES NA AGÊNCIA </t>
  </si>
  <si>
    <t>DEMOLIÇÕES E RETIRADAS</t>
  </si>
  <si>
    <t>INSTALAÇÕES DE ESGOTO</t>
  </si>
  <si>
    <t>4.2.1</t>
  </si>
  <si>
    <t>4.2.2</t>
  </si>
  <si>
    <t>TOTAL NAS INSTALAÇÕES DE ESGOTO</t>
  </si>
  <si>
    <t>4.3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</si>
  <si>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</si>
  <si>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</si>
  <si>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</si>
  <si>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</si>
  <si>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</si>
  <si>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</si>
  <si>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</si>
  <si>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</si>
  <si>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</si>
  <si>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</si>
  <si>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</si>
  <si>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</si>
  <si>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</si>
  <si>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</si>
  <si>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</si>
  <si>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</si>
  <si>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</si>
  <si>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4.4.17</t>
  </si>
  <si>
    <t>4.4.18</t>
  </si>
  <si>
    <t>4.4.19</t>
  </si>
  <si>
    <t>4.4.20</t>
  </si>
  <si>
    <t>4.4.21</t>
  </si>
  <si>
    <t>4.4.22</t>
  </si>
  <si>
    <t>4.4.23</t>
  </si>
  <si>
    <t>4.4.24</t>
  </si>
  <si>
    <t>4.4.25</t>
  </si>
  <si>
    <t>4.4.26</t>
  </si>
  <si>
    <t>4.4.27</t>
  </si>
  <si>
    <t>4.4.28</t>
  </si>
  <si>
    <t>4.4.29</t>
  </si>
  <si>
    <t>4.4.30</t>
  </si>
  <si>
    <t>4.4.31</t>
  </si>
  <si>
    <t>4.4.32</t>
  </si>
  <si>
    <t>4.4.33</t>
  </si>
  <si>
    <t>4.4.34</t>
  </si>
  <si>
    <t>4.4.35</t>
  </si>
  <si>
    <t>4.4.36</t>
  </si>
  <si>
    <t>4.4.37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</si>
  <si>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</si>
  <si>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</si>
  <si>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</si>
  <si>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</si>
  <si>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</si>
  <si>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</si>
  <si>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</si>
  <si>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</si>
  <si>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</si>
  <si>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</si>
  <si>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</si>
  <si>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</si>
  <si>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</si>
  <si>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</si>
  <si>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</si>
  <si>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</si>
  <si>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</si>
  <si>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</si>
  <si>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</si>
  <si>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</si>
  <si>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</si>
  <si>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</si>
  <si>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</si>
  <si>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</si>
  <si>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</si>
  <si>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4.5.25</t>
  </si>
  <si>
    <t>4.5.26</t>
  </si>
  <si>
    <t>4.5.27</t>
  </si>
  <si>
    <t>4.5.28</t>
  </si>
  <si>
    <t>4.5.29</t>
  </si>
  <si>
    <t>4.5.30</t>
  </si>
  <si>
    <t>4.5.31</t>
  </si>
  <si>
    <t>4.5.32</t>
  </si>
  <si>
    <t>4.5.33</t>
  </si>
  <si>
    <t>4.5.34</t>
  </si>
  <si>
    <t>4.5.35</t>
  </si>
  <si>
    <t>4.5.36</t>
  </si>
  <si>
    <t>4.5.37</t>
  </si>
  <si>
    <t>4.5.38</t>
  </si>
  <si>
    <t>4.5.39</t>
  </si>
  <si>
    <t>4.5.40</t>
  </si>
  <si>
    <t>4.5.41</t>
  </si>
  <si>
    <t>4.5.42</t>
  </si>
  <si>
    <t>4.5.43</t>
  </si>
  <si>
    <t>4.5.44</t>
  </si>
  <si>
    <t>4.5.45</t>
  </si>
  <si>
    <t>4.6</t>
  </si>
  <si>
    <t>4.6.1</t>
  </si>
  <si>
    <t>4.6.2</t>
  </si>
  <si>
    <t>4.6.3</t>
  </si>
  <si>
    <t>4.6.7</t>
  </si>
  <si>
    <t>4.6.4</t>
  </si>
  <si>
    <t>4.6.5</t>
  </si>
  <si>
    <t>4.6.6</t>
  </si>
  <si>
    <t>4.6.8</t>
  </si>
  <si>
    <t>4.6.9</t>
  </si>
  <si>
    <t>4.7</t>
  </si>
  <si>
    <t>4.7.1</t>
  </si>
  <si>
    <t>4.7.2</t>
  </si>
  <si>
    <t>4.8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</si>
  <si>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</si>
  <si>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</si>
  <si>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</si>
  <si>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</si>
  <si>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</si>
  <si>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</si>
  <si>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</si>
  <si>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</si>
  <si>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</si>
  <si>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</si>
  <si>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</si>
  <si>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</si>
  <si>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</si>
  <si>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</si>
  <si>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</si>
  <si>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</si>
  <si>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4.9.10</t>
  </si>
  <si>
    <t>4.9.11</t>
  </si>
  <si>
    <t>4.9.12</t>
  </si>
  <si>
    <t>4.9.13</t>
  </si>
  <si>
    <t>4.9.14</t>
  </si>
  <si>
    <t>4.9.15</t>
  </si>
  <si>
    <t>4.9.16</t>
  </si>
  <si>
    <t>4.9.17</t>
  </si>
  <si>
    <t>4.9.18</t>
  </si>
  <si>
    <t>4.9.19</t>
  </si>
  <si>
    <t>4.9.20</t>
  </si>
  <si>
    <t>4.9.21</t>
  </si>
  <si>
    <t>4.9.22</t>
  </si>
  <si>
    <t>Subtotal ILUMINAÇÃO E CD DA AGÊNCIA</t>
  </si>
  <si>
    <t>TOTAL INTERVENÇÕES NA AGÊNCIA</t>
  </si>
  <si>
    <t>TOTAL GERAL</t>
  </si>
  <si>
    <t>4.10</t>
  </si>
  <si>
    <t>4.10.1</t>
  </si>
  <si>
    <t>4.10.1.1</t>
  </si>
  <si>
    <t>4.10.1.2</t>
  </si>
  <si>
    <t>4.10.1.3</t>
  </si>
  <si>
    <t>4.10.1.4</t>
  </si>
  <si>
    <t>4.10.1.5</t>
  </si>
  <si>
    <t>4.10.1.6</t>
  </si>
  <si>
    <t>4.10.1.7</t>
  </si>
  <si>
    <t>4.10.2</t>
  </si>
  <si>
    <t>PORTA DE ACESSO À SALA DE MÁQUINAS</t>
  </si>
  <si>
    <t>4.10.2.1</t>
  </si>
  <si>
    <t>4.10.2.2</t>
  </si>
  <si>
    <t>Ferragem para porta externa</t>
  </si>
  <si>
    <t>4.10.2.3</t>
  </si>
  <si>
    <t>4.10.2.4</t>
  </si>
  <si>
    <t>4.10.2.5</t>
  </si>
  <si>
    <t>4.10.2.6</t>
  </si>
  <si>
    <t>4.10.2.7</t>
  </si>
  <si>
    <t>4.10.1.8</t>
  </si>
  <si>
    <t>Limpeza interna da rede de dutos. Limpeza mecanizada de forma a atender a PORTARIA N° 3.523 DE 28 DE AGOSTO DE 1998. Emissão de laudo da limpeza executada.</t>
  </si>
  <si>
    <t>4.10.1.9</t>
  </si>
  <si>
    <t xml:space="preserve"> Luminária de EMBUTIR - 2x54W com aletas brancas completa Tipo FAC06-E Lumicenter ou equivalente - Suportes, Lâmpadas Trifósforo 54 W e reator eletrônico 220V AFP - 2x54W - THD &lt;10% - Garantia de 02 Anos.</t>
  </si>
  <si>
    <r>
      <t xml:space="preserve">Canaleta de Alumínio Dutotec  de </t>
    </r>
    <r>
      <rPr>
        <b/>
        <sz val="10"/>
        <rFont val="Calibri"/>
        <family val="2"/>
      </rPr>
      <t>73x25mm</t>
    </r>
    <r>
      <rPr>
        <sz val="10"/>
        <rFont val="Calibri"/>
        <family val="2"/>
      </rPr>
      <t xml:space="preserve"> tripla com /tampa e pintura eletrostática branca, ou equivalente</t>
    </r>
  </si>
  <si>
    <t>Suporte Dutotec  Ref. DT.64.340.00 com TRÊS interruptores Universais 10A cor branca, ou equivalente.</t>
  </si>
  <si>
    <t>Derivação saída eletrodutos p/Canaleta de Alumínio de 73x25mm</t>
  </si>
  <si>
    <t>4.9.15.1</t>
  </si>
  <si>
    <t>4.9.15.2</t>
  </si>
  <si>
    <t>4.6.10</t>
  </si>
  <si>
    <t>4.6.11</t>
  </si>
  <si>
    <t>4.6.12</t>
  </si>
  <si>
    <t>4.6.13</t>
  </si>
  <si>
    <t>4.6.14</t>
  </si>
  <si>
    <t>4.6.15</t>
  </si>
  <si>
    <t>4.6.16</t>
  </si>
  <si>
    <t>4.6.17</t>
  </si>
  <si>
    <t>4.6.18</t>
  </si>
  <si>
    <t>4.6.19</t>
  </si>
  <si>
    <t>4.6.20</t>
  </si>
  <si>
    <t>ESCAVACAO MANUAL DE SOLO DE 1A. ATE 1,50M</t>
  </si>
  <si>
    <t>VIGA BALDRAME CONCR.ARMADO FCK15MPA-COMPLETA</t>
  </si>
  <si>
    <t>IMPERMEABILIZACAO COM HIDROASFALTO 4 DEMAOS</t>
  </si>
  <si>
    <t>ATERRO MOLHADO E APILOADO MANUALMENTE</t>
  </si>
  <si>
    <t>CONTRAPISO CONCRETO ARMADO-15CM-250KG CI/M3</t>
  </si>
  <si>
    <t>ALVENARIA TIJ.A VISTA-DE 15CM-DOIS LADOS</t>
  </si>
  <si>
    <t>VIGA CONCRETO ARMADO FCK 20MPA ESCOR, FORMA, ARM, LANC, CURA, DES</t>
  </si>
  <si>
    <t>LAJE CONCRETO ARMADO FCK 20MPA- ESCOR, FORMA, ARM,LANC, CURA, DES</t>
  </si>
  <si>
    <t>CHAPISCO CI-AR 1:3-7MM PREPARO E APLICACAO</t>
  </si>
  <si>
    <t>EMBOCO CI-AR 1:4-10MM (INTERNO)</t>
  </si>
  <si>
    <t>REBOCO ARGAMASSA FINA CA-AF 1:3+10%CI-5MM(INTERNO)</t>
  </si>
  <si>
    <t>PREPARACAO DE PAREDES INT/EXT 1 DEMAO</t>
  </si>
  <si>
    <t>PINTURA LATEX PVA SOBRE REBOCO-2 DEMAOS</t>
  </si>
  <si>
    <t>ESTRUTURA MADEIRA-TELHA CERAM.2AGUAS-VAO 8M-33%</t>
  </si>
  <si>
    <t>COBERTURA COM TELHA ROMANA</t>
  </si>
  <si>
    <t>CUMEEIRA PARA TELHA COLONIAL</t>
  </si>
  <si>
    <t>CAIXILHO TIPO VENEZIANA DE ALUMINIO</t>
  </si>
  <si>
    <t>PORTA DE ABRIR-ALUMINIO</t>
  </si>
  <si>
    <t>CUBICULO PARA MEDIÇÃO INDIRETA BT  - EDIFICAÇÃO  -</t>
  </si>
  <si>
    <t xml:space="preserve"> Luminária de EMBUTIR - 2x28W com aletas brancas completa Tipo FAC06-E Lumicenter ou equivalente - Suportes, Lâmpadas Trifósforo 28 W e reator eletrônico 220V AFP - 2x27W - THD &lt;10% - Garantia de 02 Anos.</t>
  </si>
  <si>
    <t xml:space="preserve">            - 2x20A (ac e serviço)</t>
  </si>
  <si>
    <t xml:space="preserve">            - 2x32A (chuveiros e/ou torneiras quentes)</t>
  </si>
  <si>
    <t xml:space="preserve">            - 16/20A (circuitos comuns monofásicos)</t>
  </si>
  <si>
    <t xml:space="preserve">            - 3x70A - Geral</t>
  </si>
  <si>
    <t>Centro de distribuição de uso embutido para 36 elementos em linha (18 superior e 18 inferior) completo com barramento trifásico isolado de fase e neutro com DR e s/DR e terra comum.</t>
  </si>
  <si>
    <t>DPS - dispositivo proteção contra surto - 25 kA - bivolt</t>
  </si>
  <si>
    <t xml:space="preserve">          - seção 6,0mm² - (chuveiros/torneiras elétricas).</t>
  </si>
  <si>
    <t>Eletroduto flexível reforçado diam. 20mm(3/4")</t>
  </si>
  <si>
    <t xml:space="preserve">m </t>
  </si>
  <si>
    <t>3.8.4.1</t>
  </si>
  <si>
    <t>3.8.4.2</t>
  </si>
  <si>
    <t>3.8.4.3</t>
  </si>
  <si>
    <t>3.8.4.4</t>
  </si>
  <si>
    <t>3.8.5.1</t>
  </si>
  <si>
    <t>3.8.5.2</t>
  </si>
  <si>
    <t>3.8.5.3</t>
  </si>
  <si>
    <t>3.8.6.1</t>
  </si>
  <si>
    <t>3.8.9,1</t>
  </si>
  <si>
    <t>3.8.9,3</t>
  </si>
  <si>
    <t>3.8.9,2</t>
  </si>
  <si>
    <t>Eletroduto de PVC Rig, 3mts, parede 2mm - 4" - 100 mm</t>
  </si>
  <si>
    <t>Cabo cobre rig. 120 mm² - 0,6/1kV</t>
  </si>
  <si>
    <t>Cabo cobre rig. 120 mm² - 750 volts - Condutor Proteção - circuito distribuição BT - cor verde</t>
  </si>
  <si>
    <t>Terminais YA - Dupla compressão - cabo 120 mm²</t>
  </si>
  <si>
    <t>Conector terminal 'YA" - dupla compresão cabo 25mm²</t>
  </si>
  <si>
    <t>Ramal de BT Banco - QGBT - cabo de cobre rígido 185mm² - 0,6/1kV</t>
  </si>
  <si>
    <t>Ramal de BT - Apto cabo de cobre rígido 25mm² - 0,6/1kV</t>
  </si>
  <si>
    <t>Centro de distribuição de uso aparente ou embutido de 36 elementos com espaço para até 08(oito) Dispositivo DR e com   barramentos e com espaço p/ disjuntor geral ( TIPO STAB - Met. Atlanta), ou equivalente.</t>
  </si>
  <si>
    <t>Caixa de passagem 0,60 x 0,60 x 0,60 cm - alvenaria - tampa dispositivo lacre-Padrão CEEE-D</t>
  </si>
  <si>
    <t>Confecção de projeto executivo com aprovação na concessionária CEEE da nova entrada de energia em MT</t>
  </si>
  <si>
    <t xml:space="preserve">          - seção 2,5mm² - (iluminação/tomadas comuns).</t>
  </si>
  <si>
    <t xml:space="preserve">          - seção 4,0mm² - (tomadas de serviço/AC).</t>
  </si>
  <si>
    <t xml:space="preserve">Remanejo de todos os alimentadores existentes dos circuitos de distribuição para os os centros de distribuição do Banco e dos apartamentos instalados no antigo QGBT para o novo QGBT </t>
  </si>
  <si>
    <t xml:space="preserve">Caixa metálica tipo mini CD com 8 barrram. - mín. 100A - conexão dos cabos 2AWG existentes dos aptos com os cabos 25mm² que vem da medição  </t>
  </si>
  <si>
    <t>Eletroduto de PVC Rig 4" - barra de 3 m</t>
  </si>
  <si>
    <t>Cabo cobre rig. 25 mm² - 750Volts - Condutor circuito distribuição BT</t>
  </si>
  <si>
    <t xml:space="preserve">Disjuntor termog. Trif - 18ka - 70 amperes </t>
  </si>
  <si>
    <t>ENTRADA BT (só condutos entre medição e QGBT)</t>
  </si>
  <si>
    <t>Contatora tripolar 220V/25A para manutenção do quadro semi automático de fator de potência nas salas de ar condicionado.</t>
  </si>
  <si>
    <t xml:space="preserve"> Luminária de EMBUTIR - 2x120cm com aletas brancas completa Tipo FAC06-E Lumicenter ou equivalente - suportes, lâmpadas led T8  - 4.000k - 18 a 21W - 25.000h (L-70) - Garantia de 02 Anos.</t>
  </si>
  <si>
    <t xml:space="preserve"> Luminária de SOBREPOR - 2x120cm com aletas brancas completa Tipo FAC06-E Lumicenter ou equivalente - suportes, lâmpadas led T8  - 4.000k - 18 a 21W - 25.000h (L-70) - Garantia de 02 Anos.</t>
  </si>
  <si>
    <t xml:space="preserve"> Luminária de EMBUTIR - 2x60cm com aletas brancas completa Tipo FAC06-E Lumicenter ou equivalente - suportes, lâmpadas led T8  - 4.000k - 9 a 10W - 25.000h (L-70) - Garantia de 02 Anos.</t>
  </si>
  <si>
    <t>Cavidade e instalação canaflex 2x100 mm - 4" - 30 cm propf, nivel solo - ramal entrada BT - 20m (Banco e Apartamentos)</t>
  </si>
  <si>
    <t>RECOMPOSIÇÃO DE FORRO DE GESSO</t>
  </si>
  <si>
    <t>4.10.1.10</t>
  </si>
  <si>
    <t>Porta externa almofadada folha dupla 1,30×2,30 s/ferr</t>
  </si>
  <si>
    <t>Porta externa almofadada folha dupla 1,20×2,10 s/ferr</t>
  </si>
  <si>
    <t>Desinstalar e reinstalar luminária para adequação de dutos de retorno do ar condicionado.</t>
  </si>
  <si>
    <t>4.10.1.12</t>
  </si>
  <si>
    <t>4.10.2.8</t>
  </si>
  <si>
    <t xml:space="preserve">Fornecer Unidade condicionadora tipo mini split, evaporadora modelo Hi-Wall , ciclo reverso, capacidade nominal 12.000 Btu/h, 220V 1F. Acionamento por controle remoto sem fio. </t>
  </si>
  <si>
    <t>Instalação completa de aparelho de ar condicionado tipo Hi-Wall  capacidade 12.000 Btu/h, incluíndo rede frigorígena nova de cobre, isolamento térmico, suporte para condensadora, teste de partida, acessórios diversos para fixação, interligação a rede de drenagem (com isolamento).</t>
  </si>
  <si>
    <t>Desinstalação de ar condicionado  mini split tipo Hi-Wal 12.000 Btu/h (Incluíndo teste de funcionamento, limpeza, embalamento e transporte do equipamento até a Bagergs - Canoas.)</t>
  </si>
  <si>
    <t>4.10.1.11</t>
  </si>
  <si>
    <t>4.10.1.13</t>
  </si>
  <si>
    <t>4.10.1.14</t>
  </si>
  <si>
    <t>1. OBJETO: OBRAS CIVIS, ELÉTRICAS E MECÂNICAS PARA A REFORMA DA EDIFICAÇÃO DA AG. TORRES.</t>
  </si>
  <si>
    <t>OBRAS CIVIS, ELÉTRICAS E MECÂNICAS PARA A REFORMA DA EDIFICAÇÃO DA AG. TORRES.</t>
  </si>
  <si>
    <t>1.7</t>
  </si>
  <si>
    <t>4.1.1</t>
  </si>
  <si>
    <t>4.1.2</t>
  </si>
  <si>
    <t>4.1.3</t>
  </si>
  <si>
    <t>4.1.4</t>
  </si>
  <si>
    <t>4.1.5</t>
  </si>
  <si>
    <t>4.3.1</t>
  </si>
  <si>
    <t>4.3.2</t>
  </si>
  <si>
    <t>4.3.3</t>
  </si>
  <si>
    <t>4.3.4</t>
  </si>
  <si>
    <t>4.3.5</t>
  </si>
  <si>
    <t>4.8.1</t>
  </si>
  <si>
    <t>4.9.15.3</t>
  </si>
  <si>
    <t>4.9.15.4</t>
  </si>
  <si>
    <t>4.9.16.1</t>
  </si>
  <si>
    <t>4.9.16.2</t>
  </si>
  <si>
    <t>4.9.16.3</t>
  </si>
  <si>
    <t>4.9.17.1</t>
  </si>
  <si>
    <t>4.9.18.1</t>
  </si>
  <si>
    <t>4.9.18.2</t>
  </si>
  <si>
    <t>4.9.19.1</t>
  </si>
  <si>
    <t>4.9.19,2</t>
  </si>
  <si>
    <t>4.9.23</t>
  </si>
  <si>
    <t>4.9.24</t>
  </si>
  <si>
    <t>4.9.25</t>
  </si>
  <si>
    <t>4.9.26</t>
  </si>
  <si>
    <t>4.8.3.1</t>
  </si>
  <si>
    <t>4.8.6.1</t>
  </si>
  <si>
    <t>4.8.6.2</t>
  </si>
  <si>
    <t>4.8.6.3</t>
  </si>
  <si>
    <t>Disjuntor termomagnético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</si>
</sst>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_-* #,##0.00\ [$€]_-;\-* #,##0.00\ [$€]_-;_-* &quot;-&quot;??\ [$€]_-;_-@_-"/>
    <numFmt numFmtId="166" formatCode="&quot;R$&quot;\ #,##0.00;[Red]&quot;R$&quot;\ #,##0.00"/>
  </numFmts>
  <fonts count="27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color indexed="3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  <font>
      <b/>
      <sz val="8.5"/>
      <color rgb="FFFF0000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Calibri"/>
      <family val="2"/>
    </font>
    <font>
      <sz val="8"/>
      <name val="MS Sans Serif"/>
    </font>
    <font>
      <b/>
      <sz val="8"/>
      <name val="MS Sans Serif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6">
    <xf numFmtId="0" fontId="0" fillId="0" borderId="0"/>
    <xf numFmtId="165" fontId="1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/>
    <xf numFmtId="0" fontId="2" fillId="0" borderId="0"/>
    <xf numFmtId="0" fontId="15" fillId="0" borderId="0"/>
    <xf numFmtId="0" fontId="11" fillId="0" borderId="1" applyNumberFormat="0" applyFont="0" applyBorder="0" applyAlignment="0"/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15" fillId="0" borderId="0" applyFont="0" applyFill="0" applyBorder="0" applyAlignment="0" applyProtection="0"/>
    <xf numFmtId="0" fontId="16" fillId="2" borderId="7" applyNumberFormat="0" applyFont="0" applyAlignment="0" applyProtection="0"/>
    <xf numFmtId="0" fontId="2" fillId="0" borderId="0"/>
    <xf numFmtId="40" fontId="2" fillId="0" borderId="0" applyFill="0" applyBorder="0" applyAlignment="0" applyProtection="0"/>
  </cellStyleXfs>
  <cellXfs count="135">
    <xf numFmtId="0" fontId="0" fillId="0" borderId="0" xfId="0"/>
    <xf numFmtId="40" fontId="10" fillId="0" borderId="3" xfId="2" applyNumberFormat="1" applyFont="1" applyFill="1" applyBorder="1" applyAlignment="1" applyProtection="1">
      <alignment horizontal="center" vertical="center"/>
      <protection hidden="1"/>
    </xf>
    <xf numFmtId="4" fontId="18" fillId="0" borderId="3" xfId="2" applyNumberFormat="1" applyFont="1" applyFill="1" applyBorder="1" applyAlignment="1" applyProtection="1">
      <alignment horizontal="right" vertical="center"/>
      <protection hidden="1"/>
    </xf>
    <xf numFmtId="40" fontId="18" fillId="0" borderId="3" xfId="2" applyNumberFormat="1" applyFont="1" applyFill="1" applyBorder="1" applyAlignment="1" applyProtection="1">
      <alignment horizontal="center" vertical="center"/>
      <protection hidden="1"/>
    </xf>
    <xf numFmtId="4" fontId="18" fillId="0" borderId="3" xfId="0" applyNumberFormat="1" applyFont="1" applyFill="1" applyBorder="1" applyAlignment="1" applyProtection="1">
      <alignment horizontal="right" vertical="center"/>
      <protection hidden="1"/>
    </xf>
    <xf numFmtId="4" fontId="18" fillId="0" borderId="4" xfId="2" applyNumberFormat="1" applyFont="1" applyFill="1" applyBorder="1" applyAlignment="1" applyProtection="1">
      <alignment horizontal="right" vertical="center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6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ill="1" applyBorder="1" applyAlignment="1" applyProtection="1">
      <alignment horizontal="right" vertical="center"/>
      <protection hidden="1"/>
    </xf>
    <xf numFmtId="4" fontId="6" fillId="0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right" vertical="center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4" fontId="5" fillId="0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4" fontId="14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4" fontId="10" fillId="0" borderId="3" xfId="0" applyNumberFormat="1" applyFont="1" applyFill="1" applyBorder="1" applyAlignment="1" applyProtection="1">
      <alignment horizontal="right" vertical="center"/>
      <protection hidden="1"/>
    </xf>
    <xf numFmtId="4" fontId="10" fillId="0" borderId="4" xfId="2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4" fontId="13" fillId="0" borderId="2" xfId="0" applyNumberFormat="1" applyFont="1" applyFill="1" applyBorder="1" applyAlignment="1" applyProtection="1">
      <alignment horizontal="right" vertical="center"/>
      <protection hidden="1"/>
    </xf>
    <xf numFmtId="4" fontId="2" fillId="0" borderId="2" xfId="0" applyNumberFormat="1" applyFont="1" applyFill="1" applyBorder="1" applyAlignment="1" applyProtection="1">
      <alignment horizontal="right"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 applyProtection="1">
      <alignment vertical="center" wrapText="1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0" fontId="18" fillId="0" borderId="3" xfId="0" applyFont="1" applyFill="1" applyBorder="1" applyAlignment="1" applyProtection="1">
      <alignment vertical="center" wrapText="1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4" fontId="0" fillId="0" borderId="3" xfId="0" applyNumberForma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17" fillId="0" borderId="0" xfId="43" applyFont="1" applyFill="1" applyBorder="1" applyAlignment="1" applyProtection="1">
      <alignment vertical="center"/>
      <protection hidden="1"/>
    </xf>
    <xf numFmtId="1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1" fontId="18" fillId="0" borderId="11" xfId="0" applyNumberFormat="1" applyFont="1" applyFill="1" applyBorder="1" applyAlignment="1" applyProtection="1">
      <alignment horizontal="center" vertical="center"/>
      <protection hidden="1"/>
    </xf>
    <xf numFmtId="1" fontId="18" fillId="3" borderId="11" xfId="0" applyNumberFormat="1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vertical="center" wrapText="1"/>
      <protection hidden="1"/>
    </xf>
    <xf numFmtId="4" fontId="18" fillId="3" borderId="3" xfId="2" applyNumberFormat="1" applyFont="1" applyFill="1" applyBorder="1" applyAlignment="1" applyProtection="1">
      <alignment horizontal="right" vertical="center"/>
      <protection hidden="1"/>
    </xf>
    <xf numFmtId="40" fontId="10" fillId="3" borderId="3" xfId="2" applyNumberFormat="1" applyFont="1" applyFill="1" applyBorder="1" applyAlignment="1" applyProtection="1">
      <alignment horizontal="center" vertical="center"/>
      <protection hidden="1"/>
    </xf>
    <xf numFmtId="4" fontId="18" fillId="3" borderId="4" xfId="2" applyNumberFormat="1" applyFont="1" applyFill="1" applyBorder="1" applyAlignment="1" applyProtection="1">
      <alignment horizontal="right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vertical="center"/>
      <protection hidden="1"/>
    </xf>
    <xf numFmtId="4" fontId="0" fillId="3" borderId="9" xfId="0" applyNumberFormat="1" applyFill="1" applyBorder="1" applyAlignment="1" applyProtection="1">
      <alignment horizontal="right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4" fontId="5" fillId="3" borderId="10" xfId="0" applyNumberFormat="1" applyFont="1" applyFill="1" applyBorder="1" applyAlignment="1" applyProtection="1">
      <alignment horizontal="right" vertical="center"/>
      <protection hidden="1"/>
    </xf>
    <xf numFmtId="4" fontId="10" fillId="0" borderId="3" xfId="2" applyNumberFormat="1" applyFont="1" applyFill="1" applyBorder="1" applyAlignment="1" applyProtection="1">
      <alignment horizontal="right" vertical="center"/>
      <protection hidden="1"/>
    </xf>
    <xf numFmtId="4" fontId="10" fillId="0" borderId="4" xfId="2" applyNumberFormat="1" applyFont="1" applyFill="1" applyBorder="1" applyAlignment="1" applyProtection="1">
      <alignment horizontal="right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1" fillId="3" borderId="11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center" wrapText="1"/>
      <protection hidden="1"/>
    </xf>
    <xf numFmtId="4" fontId="1" fillId="3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4" fontId="1" fillId="3" borderId="4" xfId="0" applyNumberFormat="1" applyFont="1" applyFill="1" applyBorder="1" applyAlignment="1" applyProtection="1">
      <alignment horizontal="right" vertical="center"/>
      <protection hidden="1"/>
    </xf>
    <xf numFmtId="4" fontId="5" fillId="0" borderId="3" xfId="2" applyNumberFormat="1" applyFont="1" applyFill="1" applyBorder="1" applyAlignment="1" applyProtection="1">
      <alignment horizontal="right" vertical="center" wrapText="1"/>
      <protection hidden="1"/>
    </xf>
    <xf numFmtId="4" fontId="5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0" applyFont="1" applyFill="1" applyBorder="1" applyAlignment="1" applyProtection="1">
      <alignment vertical="center"/>
      <protection hidden="1"/>
    </xf>
    <xf numFmtId="0" fontId="19" fillId="0" borderId="3" xfId="0" applyFont="1" applyFill="1" applyBorder="1" applyAlignment="1" applyProtection="1">
      <alignment vertical="center"/>
      <protection hidden="1"/>
    </xf>
    <xf numFmtId="4" fontId="19" fillId="0" borderId="3" xfId="0" applyNumberFormat="1" applyFont="1" applyFill="1" applyBorder="1" applyAlignment="1" applyProtection="1">
      <alignment horizontal="right" vertical="center"/>
      <protection hidden="1"/>
    </xf>
    <xf numFmtId="2" fontId="19" fillId="0" borderId="3" xfId="0" applyNumberFormat="1" applyFont="1" applyFill="1" applyBorder="1" applyAlignment="1" applyProtection="1">
      <alignment horizontal="right" vertical="center"/>
      <protection hidden="1"/>
    </xf>
    <xf numFmtId="2" fontId="19" fillId="0" borderId="4" xfId="0" applyNumberFormat="1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" fontId="14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4" fontId="14" fillId="0" borderId="0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2" fontId="14" fillId="0" borderId="0" xfId="0" applyNumberFormat="1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4" fontId="19" fillId="0" borderId="0" xfId="0" applyNumberFormat="1" applyFont="1" applyFill="1" applyBorder="1" applyAlignment="1" applyProtection="1">
      <alignment horizontal="right" vertical="center"/>
      <protection hidden="1"/>
    </xf>
    <xf numFmtId="40" fontId="14" fillId="0" borderId="0" xfId="0" applyNumberFormat="1" applyFont="1" applyFill="1" applyBorder="1" applyAlignment="1" applyProtection="1">
      <alignment vertical="center" wrapText="1"/>
      <protection hidden="1"/>
    </xf>
    <xf numFmtId="4" fontId="0" fillId="0" borderId="0" xfId="0" applyNumberFormat="1" applyFill="1" applyBorder="1" applyAlignment="1" applyProtection="1">
      <alignment vertical="center"/>
      <protection hidden="1"/>
    </xf>
    <xf numFmtId="40" fontId="0" fillId="0" borderId="0" xfId="0" applyNumberFormat="1" applyFill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4" fontId="20" fillId="0" borderId="0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4" fontId="19" fillId="0" borderId="0" xfId="0" applyNumberFormat="1" applyFont="1" applyFill="1" applyBorder="1" applyAlignment="1" applyProtection="1">
      <alignment vertical="center"/>
      <protection hidden="1"/>
    </xf>
    <xf numFmtId="166" fontId="0" fillId="0" borderId="0" xfId="0" applyNumberForma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 wrapText="1"/>
      <protection hidden="1"/>
    </xf>
    <xf numFmtId="4" fontId="1" fillId="0" borderId="3" xfId="0" applyNumberFormat="1" applyFont="1" applyFill="1" applyBorder="1" applyAlignment="1" applyProtection="1">
      <alignment vertical="center" wrapText="1"/>
      <protection hidden="1"/>
    </xf>
    <xf numFmtId="4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4" fontId="1" fillId="3" borderId="5" xfId="0" applyNumberFormat="1" applyFont="1" applyFill="1" applyBorder="1" applyAlignment="1" applyProtection="1">
      <alignment horizontal="right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4" fontId="1" fillId="3" borderId="6" xfId="0" applyNumberFormat="1" applyFont="1" applyFill="1" applyBorder="1" applyAlignment="1" applyProtection="1">
      <alignment vertical="center"/>
      <protection hidden="1"/>
    </xf>
    <xf numFmtId="10" fontId="2" fillId="0" borderId="3" xfId="0" applyNumberFormat="1" applyFont="1" applyFill="1" applyBorder="1" applyAlignment="1" applyProtection="1">
      <alignment horizontal="justify" vertical="justify" wrapText="1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18" fillId="0" borderId="3" xfId="2" applyNumberFormat="1" applyFont="1" applyFill="1" applyBorder="1" applyAlignment="1" applyProtection="1">
      <alignment horizontal="right" vertical="center"/>
      <protection hidden="1"/>
    </xf>
    <xf numFmtId="2" fontId="26" fillId="4" borderId="3" xfId="0" applyNumberFormat="1" applyFont="1" applyFill="1" applyBorder="1" applyAlignment="1" applyProtection="1">
      <alignment horizontal="center" vertical="center"/>
      <protection hidden="1"/>
    </xf>
    <xf numFmtId="2" fontId="26" fillId="4" borderId="3" xfId="0" applyNumberFormat="1" applyFont="1" applyFill="1" applyBorder="1" applyAlignment="1" applyProtection="1">
      <alignment horizontal="right" vertical="center"/>
      <protection hidden="1"/>
    </xf>
    <xf numFmtId="2" fontId="26" fillId="4" borderId="13" xfId="0" applyNumberFormat="1" applyFont="1" applyFill="1" applyBorder="1" applyAlignment="1" applyProtection="1">
      <alignment horizontal="right" vertical="center"/>
      <protection hidden="1"/>
    </xf>
    <xf numFmtId="4" fontId="2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13" xfId="2" applyNumberFormat="1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4" fontId="1" fillId="0" borderId="2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locked="0"/>
    </xf>
    <xf numFmtId="2" fontId="26" fillId="4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4" fontId="1" fillId="0" borderId="2" xfId="0" applyNumberFormat="1" applyFont="1" applyFill="1" applyBorder="1" applyAlignment="1" applyProtection="1">
      <alignment horizontal="right" vertical="center"/>
      <protection hidden="1"/>
    </xf>
  </cellXfs>
  <cellStyles count="46">
    <cellStyle name="Euro" xfId="1"/>
    <cellStyle name="Normal" xfId="0" builtinId="0"/>
    <cellStyle name="Normal 2" xfId="3"/>
    <cellStyle name="Normal 2 2" xfId="4"/>
    <cellStyle name="Normal 2 2 2" xfId="5"/>
    <cellStyle name="Normal 2 2 3" xfId="6"/>
    <cellStyle name="Normal 2 3" xfId="7"/>
    <cellStyle name="Normal 2 3 2" xfId="8"/>
    <cellStyle name="Normal 2 3 3" xfId="9"/>
    <cellStyle name="Normal 2 4" xfId="10"/>
    <cellStyle name="Normal 2 4 2" xfId="11"/>
    <cellStyle name="Normal 2 4 3" xfId="12"/>
    <cellStyle name="Normal 2 5" xfId="13"/>
    <cellStyle name="Normal 2 5 2" xfId="14"/>
    <cellStyle name="Normal 2 5 3" xfId="15"/>
    <cellStyle name="Normal 2 6" xfId="16"/>
    <cellStyle name="Normal 2 6 2" xfId="17"/>
    <cellStyle name="Normal 2 6 3" xfId="18"/>
    <cellStyle name="Normal 2 7" xfId="19"/>
    <cellStyle name="Normal 2 8" xfId="20"/>
    <cellStyle name="Normal 3" xfId="21"/>
    <cellStyle name="Normal 5" xfId="44"/>
    <cellStyle name="Normal 5 2" xfId="22"/>
    <cellStyle name="Normal 5 2 2" xfId="23"/>
    <cellStyle name="Normal 5 3" xfId="24"/>
    <cellStyle name="Normal 5 4" xfId="25"/>
    <cellStyle name="Nota" xfId="43" builtinId="10"/>
    <cellStyle name="planilhas" xfId="26"/>
    <cellStyle name="Separador de milhares 2 2" xfId="27"/>
    <cellStyle name="Separador de milhares 2 2 2" xfId="28"/>
    <cellStyle name="Separador de milhares 2 2 3" xfId="29"/>
    <cellStyle name="Separador de milhares 2 3" xfId="30"/>
    <cellStyle name="Separador de milhares 2 3 2" xfId="31"/>
    <cellStyle name="Separador de milhares 2 3 3" xfId="32"/>
    <cellStyle name="Separador de milhares 2 4" xfId="33"/>
    <cellStyle name="Separador de milhares 2 4 2" xfId="34"/>
    <cellStyle name="Separador de milhares 2 4 3" xfId="35"/>
    <cellStyle name="Separador de milhares 2 5" xfId="36"/>
    <cellStyle name="Separador de milhares 2 5 2" xfId="37"/>
    <cellStyle name="Separador de milhares 2 5 3" xfId="38"/>
    <cellStyle name="Separador de milhares 2 6" xfId="39"/>
    <cellStyle name="Separador de milhares 2 6 2" xfId="40"/>
    <cellStyle name="Separador de milhares 2 6 3" xfId="41"/>
    <cellStyle name="Vírgula" xfId="2" builtinId="3"/>
    <cellStyle name="Vírgula 2" xfId="42"/>
    <cellStyle name="Vírgula 2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59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0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61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62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3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4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5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6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7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8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69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70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71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72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73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74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77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78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238125</xdr:rowOff>
    </xdr:to>
    <xdr:sp macro="" textlink="">
      <xdr:nvSpPr>
        <xdr:cNvPr id="78879" name="AutoShape 2"/>
        <xdr:cNvSpPr>
          <a:spLocks noChangeAspect="1" noChangeArrowheads="1"/>
        </xdr:cNvSpPr>
      </xdr:nvSpPr>
      <xdr:spPr bwMode="auto">
        <a:xfrm>
          <a:off x="485775" y="1485900"/>
          <a:ext cx="438150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238125</xdr:rowOff>
    </xdr:to>
    <xdr:sp macro="" textlink="">
      <xdr:nvSpPr>
        <xdr:cNvPr id="78880" name="AutoShape 2"/>
        <xdr:cNvSpPr>
          <a:spLocks noChangeAspect="1" noChangeArrowheads="1"/>
        </xdr:cNvSpPr>
      </xdr:nvSpPr>
      <xdr:spPr bwMode="auto">
        <a:xfrm>
          <a:off x="485775" y="1485900"/>
          <a:ext cx="438150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81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82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83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84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85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86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238125</xdr:rowOff>
    </xdr:to>
    <xdr:sp macro="" textlink="">
      <xdr:nvSpPr>
        <xdr:cNvPr id="78887" name="AutoShape 2"/>
        <xdr:cNvSpPr>
          <a:spLocks noChangeAspect="1" noChangeArrowheads="1"/>
        </xdr:cNvSpPr>
      </xdr:nvSpPr>
      <xdr:spPr bwMode="auto">
        <a:xfrm>
          <a:off x="485775" y="1485900"/>
          <a:ext cx="438150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238125</xdr:rowOff>
    </xdr:to>
    <xdr:sp macro="" textlink="">
      <xdr:nvSpPr>
        <xdr:cNvPr id="78888" name="AutoShape 2"/>
        <xdr:cNvSpPr>
          <a:spLocks noChangeAspect="1" noChangeArrowheads="1"/>
        </xdr:cNvSpPr>
      </xdr:nvSpPr>
      <xdr:spPr bwMode="auto">
        <a:xfrm>
          <a:off x="485775" y="1485900"/>
          <a:ext cx="438150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89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90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91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92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3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4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95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96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7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8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9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0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1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2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03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04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5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6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7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8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10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11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97155</xdr:rowOff>
    </xdr:to>
    <xdr:sp macro="" textlink="">
      <xdr:nvSpPr>
        <xdr:cNvPr id="78912" name="AutoShape 2"/>
        <xdr:cNvSpPr>
          <a:spLocks noChangeAspect="1" noChangeArrowheads="1"/>
        </xdr:cNvSpPr>
      </xdr:nvSpPr>
      <xdr:spPr bwMode="auto">
        <a:xfrm>
          <a:off x="485775" y="3716655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97155</xdr:rowOff>
    </xdr:to>
    <xdr:sp macro="" textlink="">
      <xdr:nvSpPr>
        <xdr:cNvPr id="78913" name="AutoShape 2"/>
        <xdr:cNvSpPr>
          <a:spLocks noChangeAspect="1" noChangeArrowheads="1"/>
        </xdr:cNvSpPr>
      </xdr:nvSpPr>
      <xdr:spPr bwMode="auto">
        <a:xfrm>
          <a:off x="485775" y="3716655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14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15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16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17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18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19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97155</xdr:rowOff>
    </xdr:to>
    <xdr:sp macro="" textlink="">
      <xdr:nvSpPr>
        <xdr:cNvPr id="78920" name="AutoShape 2"/>
        <xdr:cNvSpPr>
          <a:spLocks noChangeAspect="1" noChangeArrowheads="1"/>
        </xdr:cNvSpPr>
      </xdr:nvSpPr>
      <xdr:spPr bwMode="auto">
        <a:xfrm>
          <a:off x="485775" y="3716655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97155</xdr:rowOff>
    </xdr:to>
    <xdr:sp macro="" textlink="">
      <xdr:nvSpPr>
        <xdr:cNvPr id="78921" name="AutoShape 2"/>
        <xdr:cNvSpPr>
          <a:spLocks noChangeAspect="1" noChangeArrowheads="1"/>
        </xdr:cNvSpPr>
      </xdr:nvSpPr>
      <xdr:spPr bwMode="auto">
        <a:xfrm>
          <a:off x="485775" y="3716655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22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23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24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114300</xdr:rowOff>
    </xdr:to>
    <xdr:sp macro="" textlink="">
      <xdr:nvSpPr>
        <xdr:cNvPr id="78925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27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28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76200</xdr:rowOff>
    </xdr:to>
    <xdr:sp macro="" textlink="">
      <xdr:nvSpPr>
        <xdr:cNvPr id="78929" name="AutoShape 2"/>
        <xdr:cNvSpPr>
          <a:spLocks noChangeAspect="1" noChangeArrowheads="1"/>
        </xdr:cNvSpPr>
      </xdr:nvSpPr>
      <xdr:spPr bwMode="auto">
        <a:xfrm>
          <a:off x="485775" y="35385375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76200</xdr:rowOff>
    </xdr:to>
    <xdr:sp macro="" textlink="">
      <xdr:nvSpPr>
        <xdr:cNvPr id="78930" name="AutoShape 2"/>
        <xdr:cNvSpPr>
          <a:spLocks noChangeAspect="1" noChangeArrowheads="1"/>
        </xdr:cNvSpPr>
      </xdr:nvSpPr>
      <xdr:spPr bwMode="auto">
        <a:xfrm>
          <a:off x="485775" y="35385375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1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2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3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4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5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6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76200</xdr:rowOff>
    </xdr:to>
    <xdr:sp macro="" textlink="">
      <xdr:nvSpPr>
        <xdr:cNvPr id="78937" name="AutoShape 2"/>
        <xdr:cNvSpPr>
          <a:spLocks noChangeAspect="1" noChangeArrowheads="1"/>
        </xdr:cNvSpPr>
      </xdr:nvSpPr>
      <xdr:spPr bwMode="auto">
        <a:xfrm>
          <a:off x="485775" y="35385375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76200</xdr:rowOff>
    </xdr:to>
    <xdr:sp macro="" textlink="">
      <xdr:nvSpPr>
        <xdr:cNvPr id="78938" name="AutoShape 2"/>
        <xdr:cNvSpPr>
          <a:spLocks noChangeAspect="1" noChangeArrowheads="1"/>
        </xdr:cNvSpPr>
      </xdr:nvSpPr>
      <xdr:spPr bwMode="auto">
        <a:xfrm>
          <a:off x="485775" y="35385375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9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40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41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42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44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45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78105</xdr:rowOff>
    </xdr:to>
    <xdr:sp macro="" textlink="">
      <xdr:nvSpPr>
        <xdr:cNvPr id="78946" name="AutoShape 2"/>
        <xdr:cNvSpPr>
          <a:spLocks noChangeAspect="1" noChangeArrowheads="1"/>
        </xdr:cNvSpPr>
      </xdr:nvSpPr>
      <xdr:spPr bwMode="auto">
        <a:xfrm>
          <a:off x="485775" y="37166550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78105</xdr:rowOff>
    </xdr:to>
    <xdr:sp macro="" textlink="">
      <xdr:nvSpPr>
        <xdr:cNvPr id="78947" name="AutoShape 2"/>
        <xdr:cNvSpPr>
          <a:spLocks noChangeAspect="1" noChangeArrowheads="1"/>
        </xdr:cNvSpPr>
      </xdr:nvSpPr>
      <xdr:spPr bwMode="auto">
        <a:xfrm>
          <a:off x="485775" y="37166550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48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49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50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51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52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53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78105</xdr:rowOff>
    </xdr:to>
    <xdr:sp macro="" textlink="">
      <xdr:nvSpPr>
        <xdr:cNvPr id="78954" name="AutoShape 2"/>
        <xdr:cNvSpPr>
          <a:spLocks noChangeAspect="1" noChangeArrowheads="1"/>
        </xdr:cNvSpPr>
      </xdr:nvSpPr>
      <xdr:spPr bwMode="auto">
        <a:xfrm>
          <a:off x="485775" y="37166550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78105</xdr:rowOff>
    </xdr:to>
    <xdr:sp macro="" textlink="">
      <xdr:nvSpPr>
        <xdr:cNvPr id="78955" name="AutoShape 2"/>
        <xdr:cNvSpPr>
          <a:spLocks noChangeAspect="1" noChangeArrowheads="1"/>
        </xdr:cNvSpPr>
      </xdr:nvSpPr>
      <xdr:spPr bwMode="auto">
        <a:xfrm>
          <a:off x="485775" y="37166550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56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57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58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97155</xdr:rowOff>
    </xdr:to>
    <xdr:sp macro="" textlink="">
      <xdr:nvSpPr>
        <xdr:cNvPr id="78959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2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63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64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5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6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7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8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9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70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71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72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73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74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75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885825</xdr:colOff>
      <xdr:row>175</xdr:row>
      <xdr:rowOff>76200</xdr:rowOff>
    </xdr:from>
    <xdr:to>
      <xdr:col>5</xdr:col>
      <xdr:colOff>209550</xdr:colOff>
      <xdr:row>177</xdr:row>
      <xdr:rowOff>28575</xdr:rowOff>
    </xdr:to>
    <xdr:sp macro="" textlink="">
      <xdr:nvSpPr>
        <xdr:cNvPr id="78976" name="AutoShape 2"/>
        <xdr:cNvSpPr>
          <a:spLocks noChangeAspect="1" noChangeArrowheads="1"/>
        </xdr:cNvSpPr>
      </xdr:nvSpPr>
      <xdr:spPr bwMode="auto">
        <a:xfrm>
          <a:off x="6753225" y="58512075"/>
          <a:ext cx="4857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77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78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89535</xdr:rowOff>
    </xdr:to>
    <xdr:sp macro="" textlink="">
      <xdr:nvSpPr>
        <xdr:cNvPr id="78979" name="AutoShape 2"/>
        <xdr:cNvSpPr>
          <a:spLocks noChangeAspect="1" noChangeArrowheads="1"/>
        </xdr:cNvSpPr>
      </xdr:nvSpPr>
      <xdr:spPr bwMode="auto">
        <a:xfrm>
          <a:off x="485775" y="462438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89535</xdr:rowOff>
    </xdr:to>
    <xdr:sp macro="" textlink="">
      <xdr:nvSpPr>
        <xdr:cNvPr id="78980" name="AutoShape 2"/>
        <xdr:cNvSpPr>
          <a:spLocks noChangeAspect="1" noChangeArrowheads="1"/>
        </xdr:cNvSpPr>
      </xdr:nvSpPr>
      <xdr:spPr bwMode="auto">
        <a:xfrm>
          <a:off x="485775" y="462438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81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82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83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84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85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86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89535</xdr:rowOff>
    </xdr:to>
    <xdr:sp macro="" textlink="">
      <xdr:nvSpPr>
        <xdr:cNvPr id="78987" name="AutoShape 2"/>
        <xdr:cNvSpPr>
          <a:spLocks noChangeAspect="1" noChangeArrowheads="1"/>
        </xdr:cNvSpPr>
      </xdr:nvSpPr>
      <xdr:spPr bwMode="auto">
        <a:xfrm>
          <a:off x="485775" y="462438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89535</xdr:rowOff>
    </xdr:to>
    <xdr:sp macro="" textlink="">
      <xdr:nvSpPr>
        <xdr:cNvPr id="78988" name="AutoShape 2"/>
        <xdr:cNvSpPr>
          <a:spLocks noChangeAspect="1" noChangeArrowheads="1"/>
        </xdr:cNvSpPr>
      </xdr:nvSpPr>
      <xdr:spPr bwMode="auto">
        <a:xfrm>
          <a:off x="485775" y="462438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89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90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91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419100</xdr:colOff>
      <xdr:row>542</xdr:row>
      <xdr:rowOff>108585</xdr:rowOff>
    </xdr:to>
    <xdr:sp macro="" textlink="">
      <xdr:nvSpPr>
        <xdr:cNvPr id="78992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8993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8994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70485</xdr:rowOff>
    </xdr:to>
    <xdr:sp macro="" textlink="">
      <xdr:nvSpPr>
        <xdr:cNvPr id="78995" name="AutoShape 2"/>
        <xdr:cNvSpPr>
          <a:spLocks noChangeAspect="1" noChangeArrowheads="1"/>
        </xdr:cNvSpPr>
      </xdr:nvSpPr>
      <xdr:spPr bwMode="auto">
        <a:xfrm>
          <a:off x="485775" y="46243875"/>
          <a:ext cx="4286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70485</xdr:rowOff>
    </xdr:to>
    <xdr:sp macro="" textlink="">
      <xdr:nvSpPr>
        <xdr:cNvPr id="78996" name="AutoShape 2"/>
        <xdr:cNvSpPr>
          <a:spLocks noChangeAspect="1" noChangeArrowheads="1"/>
        </xdr:cNvSpPr>
      </xdr:nvSpPr>
      <xdr:spPr bwMode="auto">
        <a:xfrm>
          <a:off x="485775" y="46243875"/>
          <a:ext cx="4286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8997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8998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8999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9000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9001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9002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70485</xdr:rowOff>
    </xdr:to>
    <xdr:sp macro="" textlink="">
      <xdr:nvSpPr>
        <xdr:cNvPr id="79003" name="AutoShape 2"/>
        <xdr:cNvSpPr>
          <a:spLocks noChangeAspect="1" noChangeArrowheads="1"/>
        </xdr:cNvSpPr>
      </xdr:nvSpPr>
      <xdr:spPr bwMode="auto">
        <a:xfrm>
          <a:off x="485775" y="46243875"/>
          <a:ext cx="4286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70485</xdr:rowOff>
    </xdr:to>
    <xdr:sp macro="" textlink="">
      <xdr:nvSpPr>
        <xdr:cNvPr id="79004" name="AutoShape 2"/>
        <xdr:cNvSpPr>
          <a:spLocks noChangeAspect="1" noChangeArrowheads="1"/>
        </xdr:cNvSpPr>
      </xdr:nvSpPr>
      <xdr:spPr bwMode="auto">
        <a:xfrm>
          <a:off x="485775" y="46243875"/>
          <a:ext cx="4286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9005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9006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9007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540</xdr:row>
      <xdr:rowOff>0</xdr:rowOff>
    </xdr:from>
    <xdr:to>
      <xdr:col>1</xdr:col>
      <xdr:colOff>409575</xdr:colOff>
      <xdr:row>542</xdr:row>
      <xdr:rowOff>89535</xdr:rowOff>
    </xdr:to>
    <xdr:sp macro="" textlink="">
      <xdr:nvSpPr>
        <xdr:cNvPr id="79008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187</xdr:row>
      <xdr:rowOff>142875</xdr:rowOff>
    </xdr:from>
    <xdr:to>
      <xdr:col>1</xdr:col>
      <xdr:colOff>4038600</xdr:colOff>
      <xdr:row>192</xdr:row>
      <xdr:rowOff>13335</xdr:rowOff>
    </xdr:to>
    <xdr:sp macro="" textlink="">
      <xdr:nvSpPr>
        <xdr:cNvPr id="79010" name="AutoShape 2"/>
        <xdr:cNvSpPr>
          <a:spLocks noChangeAspect="1" noChangeArrowheads="1"/>
        </xdr:cNvSpPr>
      </xdr:nvSpPr>
      <xdr:spPr bwMode="auto">
        <a:xfrm>
          <a:off x="238125" y="34937700"/>
          <a:ext cx="4305300" cy="6800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5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6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7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8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9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20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21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22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23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27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28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29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0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1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2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3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4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35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36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7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8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9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40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2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3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44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45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6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7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8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9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0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1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4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5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6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809625" y="175260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809625" y="175260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809625" y="175260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104775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809625" y="1914525"/>
          <a:ext cx="438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104775</xdr:rowOff>
    </xdr:to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809625" y="1914525"/>
          <a:ext cx="438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104775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809625" y="1914525"/>
          <a:ext cx="438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104775</xdr:rowOff>
    </xdr:to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809625" y="1914525"/>
          <a:ext cx="438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2057400</xdr:colOff>
      <xdr:row>172</xdr:row>
      <xdr:rowOff>0</xdr:rowOff>
    </xdr:from>
    <xdr:to>
      <xdr:col>1</xdr:col>
      <xdr:colOff>2143125</xdr:colOff>
      <xdr:row>173</xdr:row>
      <xdr:rowOff>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67025" y="1914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2057400</xdr:colOff>
      <xdr:row>337</xdr:row>
      <xdr:rowOff>0</xdr:rowOff>
    </xdr:from>
    <xdr:to>
      <xdr:col>1</xdr:col>
      <xdr:colOff>2143125</xdr:colOff>
      <xdr:row>338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971800" y="17907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1"/>
  <dimension ref="A1:N540"/>
  <sheetViews>
    <sheetView tabSelected="1" view="pageBreakPreview" topLeftCell="A358" zoomScale="85" zoomScaleNormal="100" zoomScaleSheetLayoutView="85" workbookViewId="0">
      <selection activeCell="B381" sqref="B381"/>
    </sheetView>
  </sheetViews>
  <sheetFormatPr defaultColWidth="8.7109375" defaultRowHeight="12.75" x14ac:dyDescent="0.2"/>
  <cols>
    <col min="1" max="1" width="7.5703125" style="10" customWidth="1"/>
    <col min="2" max="2" width="66.140625" style="11" customWidth="1"/>
    <col min="3" max="3" width="9.42578125" style="14" bestFit="1" customWidth="1"/>
    <col min="4" max="4" width="4.85546875" style="10" bestFit="1" customWidth="1"/>
    <col min="5" max="5" width="17.42578125" style="14" bestFit="1" customWidth="1"/>
    <col min="6" max="6" width="17.140625" style="14" bestFit="1" customWidth="1"/>
    <col min="7" max="7" width="16.85546875" style="11" bestFit="1" customWidth="1"/>
    <col min="8" max="8" width="3.28515625" style="11" hidden="1" customWidth="1"/>
    <col min="9" max="9" width="11.28515625" style="11" bestFit="1" customWidth="1"/>
    <col min="10" max="10" width="11.42578125" style="11" customWidth="1"/>
    <col min="11" max="11" width="14.28515625" style="11" bestFit="1" customWidth="1"/>
    <col min="12" max="76" width="11.42578125" style="11" customWidth="1"/>
    <col min="77" max="77" width="56.28515625" style="11" customWidth="1"/>
    <col min="78" max="16384" width="8.7109375" style="11"/>
  </cols>
  <sheetData>
    <row r="1" spans="1:9" ht="15.75" x14ac:dyDescent="0.2">
      <c r="A1" s="128" t="s">
        <v>24</v>
      </c>
      <c r="B1" s="128"/>
      <c r="C1" s="128"/>
      <c r="D1" s="128"/>
      <c r="E1" s="128"/>
      <c r="F1" s="128"/>
      <c r="G1" s="128"/>
      <c r="H1" s="128"/>
    </row>
    <row r="2" spans="1:9" x14ac:dyDescent="0.2">
      <c r="A2" s="129" t="s">
        <v>653</v>
      </c>
      <c r="B2" s="129"/>
      <c r="C2" s="129"/>
      <c r="D2" s="129"/>
      <c r="E2" s="129"/>
      <c r="F2" s="129"/>
      <c r="G2" s="129"/>
      <c r="H2" s="129"/>
    </row>
    <row r="3" spans="1:9" x14ac:dyDescent="0.2">
      <c r="A3" s="130" t="s">
        <v>265</v>
      </c>
      <c r="B3" s="130"/>
      <c r="C3" s="130"/>
      <c r="D3" s="130"/>
      <c r="E3" s="130"/>
      <c r="F3" s="130"/>
      <c r="G3" s="130"/>
      <c r="H3" s="130"/>
    </row>
    <row r="4" spans="1:9" x14ac:dyDescent="0.2">
      <c r="A4" s="131" t="s">
        <v>264</v>
      </c>
      <c r="B4" s="131"/>
      <c r="C4" s="131"/>
      <c r="D4" s="131"/>
      <c r="E4" s="131"/>
      <c r="F4" s="131"/>
      <c r="G4" s="131"/>
      <c r="H4" s="131"/>
    </row>
    <row r="5" spans="1:9" x14ac:dyDescent="0.2">
      <c r="A5" s="131" t="s">
        <v>25</v>
      </c>
      <c r="B5" s="131"/>
      <c r="C5" s="131"/>
      <c r="D5" s="131"/>
      <c r="E5" s="131"/>
      <c r="F5" s="131"/>
      <c r="G5" s="131"/>
      <c r="H5" s="131"/>
    </row>
    <row r="6" spans="1:9" ht="20.25" customHeight="1" x14ac:dyDescent="0.2">
      <c r="A6" s="129" t="s">
        <v>260</v>
      </c>
      <c r="B6" s="129"/>
      <c r="C6" s="129"/>
      <c r="D6" s="129"/>
      <c r="E6" s="129"/>
      <c r="F6" s="129"/>
      <c r="G6" s="129"/>
      <c r="H6" s="129"/>
    </row>
    <row r="7" spans="1:9" x14ac:dyDescent="0.2">
      <c r="A7" s="129" t="s">
        <v>26</v>
      </c>
      <c r="B7" s="129"/>
      <c r="C7" s="129"/>
      <c r="D7" s="129"/>
      <c r="E7" s="129"/>
      <c r="F7" s="129"/>
      <c r="G7" s="129"/>
      <c r="H7" s="129"/>
    </row>
    <row r="8" spans="1:9" x14ac:dyDescent="0.2">
      <c r="A8" s="127"/>
      <c r="B8" s="127" t="s">
        <v>0</v>
      </c>
      <c r="C8" s="134" t="s">
        <v>1</v>
      </c>
      <c r="D8" s="132" t="s">
        <v>251</v>
      </c>
      <c r="E8" s="133" t="s">
        <v>8</v>
      </c>
      <c r="F8" s="133"/>
      <c r="G8" s="132" t="s">
        <v>7</v>
      </c>
      <c r="I8" s="126"/>
    </row>
    <row r="9" spans="1:9" x14ac:dyDescent="0.2">
      <c r="A9" s="127"/>
      <c r="B9" s="127"/>
      <c r="C9" s="134"/>
      <c r="D9" s="127"/>
      <c r="E9" s="15" t="s">
        <v>4</v>
      </c>
      <c r="F9" s="15" t="s">
        <v>3</v>
      </c>
      <c r="G9" s="132"/>
      <c r="I9" s="126"/>
    </row>
    <row r="10" spans="1:9" ht="25.5" x14ac:dyDescent="0.2">
      <c r="A10" s="122"/>
      <c r="B10" s="16" t="s">
        <v>654</v>
      </c>
      <c r="C10" s="36"/>
      <c r="D10" s="17"/>
      <c r="E10" s="123"/>
      <c r="F10" s="123"/>
      <c r="G10" s="18" t="s">
        <v>2</v>
      </c>
    </row>
    <row r="11" spans="1:9" s="41" customFormat="1" x14ac:dyDescent="0.2">
      <c r="A11" s="122" t="s">
        <v>9</v>
      </c>
      <c r="B11" s="19" t="s">
        <v>13</v>
      </c>
      <c r="C11" s="37"/>
      <c r="D11" s="20"/>
      <c r="E11" s="21"/>
      <c r="F11" s="21"/>
      <c r="G11" s="22"/>
    </row>
    <row r="12" spans="1:9" s="42" customFormat="1" x14ac:dyDescent="0.2">
      <c r="A12" s="58">
        <v>1</v>
      </c>
      <c r="B12" s="59" t="s">
        <v>30</v>
      </c>
      <c r="C12" s="60"/>
      <c r="D12" s="61"/>
      <c r="E12" s="60"/>
      <c r="F12" s="60"/>
      <c r="G12" s="62"/>
      <c r="I12" s="11"/>
    </row>
    <row r="13" spans="1:9" s="42" customFormat="1" x14ac:dyDescent="0.2">
      <c r="A13" s="23">
        <v>1.1000000000000001</v>
      </c>
      <c r="B13" s="43" t="s">
        <v>31</v>
      </c>
      <c r="C13" s="38">
        <v>337</v>
      </c>
      <c r="D13" s="24" t="s">
        <v>32</v>
      </c>
      <c r="E13" s="38" t="s">
        <v>33</v>
      </c>
      <c r="F13" s="13"/>
      <c r="G13" s="9">
        <f>(SUM(E13:F13))*C13</f>
        <v>0</v>
      </c>
    </row>
    <row r="14" spans="1:9" s="42" customFormat="1" x14ac:dyDescent="0.2">
      <c r="A14" s="23">
        <v>1.2</v>
      </c>
      <c r="B14" s="43" t="s">
        <v>34</v>
      </c>
      <c r="C14" s="38">
        <v>337</v>
      </c>
      <c r="D14" s="24" t="s">
        <v>32</v>
      </c>
      <c r="E14" s="38" t="s">
        <v>33</v>
      </c>
      <c r="F14" s="13"/>
      <c r="G14" s="9">
        <f t="shared" ref="G14:G16" si="0">(SUM(E14:F14))*C14</f>
        <v>0</v>
      </c>
    </row>
    <row r="15" spans="1:9" s="42" customFormat="1" x14ac:dyDescent="0.2">
      <c r="A15" s="23">
        <v>1.3</v>
      </c>
      <c r="B15" s="43" t="s">
        <v>35</v>
      </c>
      <c r="C15" s="38">
        <v>337</v>
      </c>
      <c r="D15" s="24" t="s">
        <v>32</v>
      </c>
      <c r="E15" s="38" t="s">
        <v>33</v>
      </c>
      <c r="F15" s="13"/>
      <c r="G15" s="9">
        <f t="shared" si="0"/>
        <v>0</v>
      </c>
    </row>
    <row r="16" spans="1:9" s="42" customFormat="1" ht="127.5" x14ac:dyDescent="0.2">
      <c r="A16" s="23">
        <v>1.4</v>
      </c>
      <c r="B16" s="43" t="s">
        <v>273</v>
      </c>
      <c r="C16" s="38">
        <v>12</v>
      </c>
      <c r="D16" s="24" t="s">
        <v>274</v>
      </c>
      <c r="E16" s="38" t="s">
        <v>33</v>
      </c>
      <c r="F16" s="13"/>
      <c r="G16" s="9">
        <f t="shared" si="0"/>
        <v>0</v>
      </c>
    </row>
    <row r="17" spans="1:14" ht="25.5" x14ac:dyDescent="0.2">
      <c r="A17" s="23">
        <v>1.5</v>
      </c>
      <c r="B17" s="43" t="s">
        <v>626</v>
      </c>
      <c r="C17" s="38">
        <v>1</v>
      </c>
      <c r="D17" s="24" t="s">
        <v>28</v>
      </c>
      <c r="E17" s="13"/>
      <c r="F17" s="13"/>
      <c r="G17" s="9">
        <f>SUM(E17:F17)*C17</f>
        <v>0</v>
      </c>
    </row>
    <row r="18" spans="1:14" ht="38.25" x14ac:dyDescent="0.2">
      <c r="A18" s="23">
        <v>1.6</v>
      </c>
      <c r="B18" s="43" t="s">
        <v>246</v>
      </c>
      <c r="C18" s="38">
        <v>1</v>
      </c>
      <c r="D18" s="24" t="s">
        <v>28</v>
      </c>
      <c r="E18" s="13"/>
      <c r="F18" s="13"/>
      <c r="G18" s="9">
        <f>SUM(E18:F18)*C18</f>
        <v>0</v>
      </c>
    </row>
    <row r="19" spans="1:14" ht="102" x14ac:dyDescent="0.2">
      <c r="A19" s="23" t="s">
        <v>655</v>
      </c>
      <c r="B19" s="43" t="s">
        <v>247</v>
      </c>
      <c r="C19" s="38">
        <v>1</v>
      </c>
      <c r="D19" s="24" t="s">
        <v>28</v>
      </c>
      <c r="E19" s="13"/>
      <c r="F19" s="13"/>
      <c r="G19" s="9">
        <f>SUM(E19,F19)*C19</f>
        <v>0</v>
      </c>
    </row>
    <row r="20" spans="1:14" s="42" customFormat="1" x14ac:dyDescent="0.2">
      <c r="A20" s="6"/>
      <c r="B20" s="44" t="s">
        <v>359</v>
      </c>
      <c r="C20" s="2"/>
      <c r="D20" s="1"/>
      <c r="E20" s="2">
        <f>SUMPRODUCT(C13:C19,E13:E19)</f>
        <v>0</v>
      </c>
      <c r="F20" s="2">
        <f>SUMPRODUCT(C13:C19,F13:F19)</f>
        <v>0</v>
      </c>
      <c r="G20" s="5">
        <f>SUM(G13:H19)</f>
        <v>0</v>
      </c>
      <c r="I20" s="86"/>
    </row>
    <row r="21" spans="1:14" s="42" customFormat="1" x14ac:dyDescent="0.2">
      <c r="A21" s="53">
        <v>2</v>
      </c>
      <c r="B21" s="54" t="s">
        <v>269</v>
      </c>
      <c r="C21" s="55"/>
      <c r="D21" s="56"/>
      <c r="E21" s="55"/>
      <c r="F21" s="55"/>
      <c r="G21" s="57"/>
    </row>
    <row r="22" spans="1:14" s="42" customFormat="1" x14ac:dyDescent="0.2">
      <c r="A22" s="52" t="s">
        <v>5</v>
      </c>
      <c r="B22" s="44" t="s">
        <v>282</v>
      </c>
      <c r="C22" s="2"/>
      <c r="D22" s="1"/>
      <c r="E22" s="2"/>
      <c r="F22" s="2"/>
      <c r="G22" s="5"/>
    </row>
    <row r="23" spans="1:14" s="42" customFormat="1" x14ac:dyDescent="0.2">
      <c r="A23" s="6" t="s">
        <v>283</v>
      </c>
      <c r="B23" s="43" t="s">
        <v>37</v>
      </c>
      <c r="C23" s="38">
        <v>721</v>
      </c>
      <c r="D23" s="24" t="s">
        <v>32</v>
      </c>
      <c r="E23" s="38" t="s">
        <v>33</v>
      </c>
      <c r="F23" s="13"/>
      <c r="G23" s="9">
        <f>(SUM(E23:F23))*C23</f>
        <v>0</v>
      </c>
      <c r="N23" s="41"/>
    </row>
    <row r="24" spans="1:14" s="42" customFormat="1" x14ac:dyDescent="0.2">
      <c r="A24" s="6" t="s">
        <v>284</v>
      </c>
      <c r="B24" s="43" t="s">
        <v>38</v>
      </c>
      <c r="C24" s="38">
        <v>691</v>
      </c>
      <c r="D24" s="24" t="s">
        <v>32</v>
      </c>
      <c r="E24" s="38" t="s">
        <v>33</v>
      </c>
      <c r="F24" s="13"/>
      <c r="G24" s="9">
        <f>(SUM(E24:F24))*C24</f>
        <v>0</v>
      </c>
    </row>
    <row r="25" spans="1:14" s="42" customFormat="1" x14ac:dyDescent="0.2">
      <c r="A25" s="6"/>
      <c r="B25" s="44" t="s">
        <v>290</v>
      </c>
      <c r="C25" s="2"/>
      <c r="D25" s="1"/>
      <c r="E25" s="2" t="s">
        <v>33</v>
      </c>
      <c r="F25" s="2">
        <f>SUMPRODUCT(C23:C24,F23:F24)</f>
        <v>0</v>
      </c>
      <c r="G25" s="5">
        <f>SUM(G23:G24)</f>
        <v>0</v>
      </c>
      <c r="I25" s="86"/>
    </row>
    <row r="26" spans="1:14" s="42" customFormat="1" x14ac:dyDescent="0.2">
      <c r="A26" s="52" t="s">
        <v>11</v>
      </c>
      <c r="B26" s="44" t="s">
        <v>285</v>
      </c>
      <c r="C26" s="2"/>
      <c r="D26" s="1"/>
      <c r="E26" s="2"/>
      <c r="F26" s="2"/>
      <c r="G26" s="5"/>
    </row>
    <row r="27" spans="1:14" s="42" customFormat="1" ht="25.5" x14ac:dyDescent="0.2">
      <c r="A27" s="6" t="s">
        <v>286</v>
      </c>
      <c r="B27" s="39" t="s">
        <v>275</v>
      </c>
      <c r="C27" s="40">
        <v>511</v>
      </c>
      <c r="D27" s="35" t="s">
        <v>32</v>
      </c>
      <c r="E27" s="124"/>
      <c r="F27" s="124"/>
      <c r="G27" s="9">
        <f>(SUM(E27:F27))*C27</f>
        <v>0</v>
      </c>
    </row>
    <row r="28" spans="1:14" s="42" customFormat="1" x14ac:dyDescent="0.2">
      <c r="A28" s="6" t="s">
        <v>287</v>
      </c>
      <c r="B28" s="43" t="s">
        <v>70</v>
      </c>
      <c r="C28" s="38">
        <v>511</v>
      </c>
      <c r="D28" s="24" t="s">
        <v>32</v>
      </c>
      <c r="E28" s="13"/>
      <c r="F28" s="13"/>
      <c r="G28" s="9">
        <f t="shared" ref="G28:G29" si="1">(SUM(E28:F28))*C28</f>
        <v>0</v>
      </c>
    </row>
    <row r="29" spans="1:14" s="42" customFormat="1" x14ac:dyDescent="0.2">
      <c r="A29" s="6" t="s">
        <v>288</v>
      </c>
      <c r="B29" s="43" t="s">
        <v>73</v>
      </c>
      <c r="C29" s="38">
        <v>511</v>
      </c>
      <c r="D29" s="24" t="s">
        <v>32</v>
      </c>
      <c r="E29" s="13"/>
      <c r="F29" s="13"/>
      <c r="G29" s="9">
        <f t="shared" si="1"/>
        <v>0</v>
      </c>
    </row>
    <row r="30" spans="1:14" s="42" customFormat="1" x14ac:dyDescent="0.2">
      <c r="A30" s="6"/>
      <c r="B30" s="44" t="s">
        <v>291</v>
      </c>
      <c r="C30" s="2"/>
      <c r="D30" s="1"/>
      <c r="E30" s="2">
        <f>SUMPRODUCT(C27:C29,E27:E29)</f>
        <v>0</v>
      </c>
      <c r="F30" s="2">
        <f>SUMPRODUCT(C27:C29,F27:F29)</f>
        <v>0</v>
      </c>
      <c r="G30" s="5">
        <f>SUM(G27:G29)</f>
        <v>0</v>
      </c>
      <c r="I30" s="86"/>
    </row>
    <row r="31" spans="1:14" s="42" customFormat="1" x14ac:dyDescent="0.2">
      <c r="A31" s="52" t="s">
        <v>19</v>
      </c>
      <c r="B31" s="44" t="s">
        <v>289</v>
      </c>
      <c r="C31" s="2"/>
      <c r="D31" s="1"/>
      <c r="E31" s="2"/>
      <c r="F31" s="2"/>
      <c r="G31" s="5"/>
    </row>
    <row r="32" spans="1:14" s="42" customFormat="1" x14ac:dyDescent="0.2">
      <c r="A32" s="47" t="s">
        <v>293</v>
      </c>
      <c r="B32" s="48" t="s">
        <v>270</v>
      </c>
      <c r="C32" s="40">
        <v>60</v>
      </c>
      <c r="D32" s="35" t="s">
        <v>61</v>
      </c>
      <c r="E32" s="124"/>
      <c r="F32" s="124"/>
      <c r="G32" s="9">
        <f t="shared" ref="G32:G45" si="2">(SUM(E32:F32))*C32</f>
        <v>0</v>
      </c>
    </row>
    <row r="33" spans="1:9" s="42" customFormat="1" ht="25.5" x14ac:dyDescent="0.2">
      <c r="A33" s="47" t="s">
        <v>294</v>
      </c>
      <c r="B33" s="39" t="s">
        <v>271</v>
      </c>
      <c r="C33" s="40">
        <v>441</v>
      </c>
      <c r="D33" s="35" t="s">
        <v>32</v>
      </c>
      <c r="E33" s="124"/>
      <c r="F33" s="40" t="s">
        <v>33</v>
      </c>
      <c r="G33" s="9">
        <f t="shared" si="2"/>
        <v>0</v>
      </c>
    </row>
    <row r="34" spans="1:9" s="42" customFormat="1" ht="25.5" x14ac:dyDescent="0.2">
      <c r="A34" s="47" t="s">
        <v>295</v>
      </c>
      <c r="B34" s="39" t="s">
        <v>272</v>
      </c>
      <c r="C34" s="40">
        <v>441</v>
      </c>
      <c r="D34" s="35" t="s">
        <v>32</v>
      </c>
      <c r="E34" s="124"/>
      <c r="F34" s="124"/>
      <c r="G34" s="9">
        <f t="shared" si="2"/>
        <v>0</v>
      </c>
    </row>
    <row r="35" spans="1:9" s="42" customFormat="1" x14ac:dyDescent="0.2">
      <c r="A35" s="47" t="s">
        <v>296</v>
      </c>
      <c r="B35" s="43" t="s">
        <v>54</v>
      </c>
      <c r="C35" s="38">
        <v>32</v>
      </c>
      <c r="D35" s="24" t="s">
        <v>55</v>
      </c>
      <c r="E35" s="13"/>
      <c r="F35" s="38" t="s">
        <v>33</v>
      </c>
      <c r="G35" s="9">
        <f t="shared" si="2"/>
        <v>0</v>
      </c>
    </row>
    <row r="36" spans="1:9" s="42" customFormat="1" x14ac:dyDescent="0.2">
      <c r="A36" s="47" t="s">
        <v>297</v>
      </c>
      <c r="B36" s="43" t="s">
        <v>58</v>
      </c>
      <c r="C36" s="38">
        <v>674</v>
      </c>
      <c r="D36" s="24" t="s">
        <v>32</v>
      </c>
      <c r="E36" s="13"/>
      <c r="F36" s="13"/>
      <c r="G36" s="9">
        <f t="shared" si="2"/>
        <v>0</v>
      </c>
    </row>
    <row r="37" spans="1:9" s="42" customFormat="1" x14ac:dyDescent="0.2">
      <c r="A37" s="47" t="s">
        <v>298</v>
      </c>
      <c r="B37" s="43" t="s">
        <v>59</v>
      </c>
      <c r="C37" s="38">
        <v>674</v>
      </c>
      <c r="D37" s="24" t="s">
        <v>32</v>
      </c>
      <c r="E37" s="13"/>
      <c r="F37" s="13"/>
      <c r="G37" s="9">
        <f t="shared" si="2"/>
        <v>0</v>
      </c>
    </row>
    <row r="38" spans="1:9" s="42" customFormat="1" x14ac:dyDescent="0.2">
      <c r="A38" s="47" t="s">
        <v>299</v>
      </c>
      <c r="B38" s="43" t="s">
        <v>60</v>
      </c>
      <c r="C38" s="38">
        <v>60</v>
      </c>
      <c r="D38" s="24" t="s">
        <v>61</v>
      </c>
      <c r="E38" s="13"/>
      <c r="F38" s="13"/>
      <c r="G38" s="9">
        <f t="shared" si="2"/>
        <v>0</v>
      </c>
    </row>
    <row r="39" spans="1:9" s="42" customFormat="1" x14ac:dyDescent="0.2">
      <c r="A39" s="47" t="s">
        <v>300</v>
      </c>
      <c r="B39" s="43" t="s">
        <v>62</v>
      </c>
      <c r="C39" s="38">
        <v>66</v>
      </c>
      <c r="D39" s="24" t="s">
        <v>61</v>
      </c>
      <c r="E39" s="13"/>
      <c r="F39" s="13"/>
      <c r="G39" s="9">
        <f t="shared" si="2"/>
        <v>0</v>
      </c>
    </row>
    <row r="40" spans="1:9" s="42" customFormat="1" x14ac:dyDescent="0.2">
      <c r="A40" s="47" t="s">
        <v>301</v>
      </c>
      <c r="B40" s="43" t="s">
        <v>63</v>
      </c>
      <c r="C40" s="38">
        <v>10</v>
      </c>
      <c r="D40" s="24" t="s">
        <v>55</v>
      </c>
      <c r="E40" s="13"/>
      <c r="F40" s="13"/>
      <c r="G40" s="9">
        <f t="shared" si="2"/>
        <v>0</v>
      </c>
    </row>
    <row r="41" spans="1:9" s="42" customFormat="1" x14ac:dyDescent="0.2">
      <c r="A41" s="47" t="s">
        <v>302</v>
      </c>
      <c r="B41" s="43" t="s">
        <v>64</v>
      </c>
      <c r="C41" s="38">
        <v>51</v>
      </c>
      <c r="D41" s="24" t="s">
        <v>32</v>
      </c>
      <c r="E41" s="13"/>
      <c r="F41" s="13"/>
      <c r="G41" s="9">
        <f t="shared" si="2"/>
        <v>0</v>
      </c>
    </row>
    <row r="42" spans="1:9" s="42" customFormat="1" x14ac:dyDescent="0.2">
      <c r="A42" s="47" t="s">
        <v>303</v>
      </c>
      <c r="B42" s="43" t="s">
        <v>65</v>
      </c>
      <c r="C42" s="38">
        <v>51</v>
      </c>
      <c r="D42" s="24" t="s">
        <v>32</v>
      </c>
      <c r="E42" s="13"/>
      <c r="F42" s="13"/>
      <c r="G42" s="9">
        <f t="shared" si="2"/>
        <v>0</v>
      </c>
    </row>
    <row r="43" spans="1:9" s="42" customFormat="1" x14ac:dyDescent="0.2">
      <c r="A43" s="47" t="s">
        <v>304</v>
      </c>
      <c r="B43" s="43" t="s">
        <v>66</v>
      </c>
      <c r="C43" s="38">
        <v>935</v>
      </c>
      <c r="D43" s="24" t="s">
        <v>32</v>
      </c>
      <c r="E43" s="13"/>
      <c r="F43" s="38" t="s">
        <v>33</v>
      </c>
      <c r="G43" s="9">
        <f t="shared" si="2"/>
        <v>0</v>
      </c>
    </row>
    <row r="44" spans="1:9" s="42" customFormat="1" x14ac:dyDescent="0.2">
      <c r="A44" s="47" t="s">
        <v>305</v>
      </c>
      <c r="B44" s="43" t="s">
        <v>67</v>
      </c>
      <c r="C44" s="38">
        <v>35</v>
      </c>
      <c r="D44" s="24" t="s">
        <v>61</v>
      </c>
      <c r="E44" s="13"/>
      <c r="F44" s="13"/>
      <c r="G44" s="9">
        <f t="shared" si="2"/>
        <v>0</v>
      </c>
    </row>
    <row r="45" spans="1:9" s="42" customFormat="1" x14ac:dyDescent="0.2">
      <c r="A45" s="47" t="s">
        <v>321</v>
      </c>
      <c r="B45" s="43" t="s">
        <v>68</v>
      </c>
      <c r="C45" s="38">
        <v>60</v>
      </c>
      <c r="D45" s="24" t="s">
        <v>61</v>
      </c>
      <c r="E45" s="13"/>
      <c r="F45" s="13"/>
      <c r="G45" s="9">
        <f t="shared" si="2"/>
        <v>0</v>
      </c>
    </row>
    <row r="46" spans="1:9" s="42" customFormat="1" x14ac:dyDescent="0.2">
      <c r="A46" s="6"/>
      <c r="B46" s="44" t="s">
        <v>292</v>
      </c>
      <c r="C46" s="2"/>
      <c r="D46" s="1"/>
      <c r="E46" s="2">
        <f>SUMPRODUCT($C32:$C45,E32:E45)</f>
        <v>0</v>
      </c>
      <c r="F46" s="2">
        <f>SUMPRODUCT($C32:$C45,F32:F45)</f>
        <v>0</v>
      </c>
      <c r="G46" s="5">
        <f>SUM(G32:G45)</f>
        <v>0</v>
      </c>
      <c r="I46" s="86"/>
    </row>
    <row r="47" spans="1:9" s="42" customFormat="1" x14ac:dyDescent="0.2">
      <c r="A47" s="6"/>
      <c r="B47" s="44" t="s">
        <v>306</v>
      </c>
      <c r="C47" s="2"/>
      <c r="D47" s="1"/>
      <c r="E47" s="2">
        <f>E46+E30</f>
        <v>0</v>
      </c>
      <c r="F47" s="2">
        <f>F46+F30+F25</f>
        <v>0</v>
      </c>
      <c r="G47" s="5">
        <f>G46+G30+G25</f>
        <v>0</v>
      </c>
      <c r="I47" s="86"/>
    </row>
    <row r="48" spans="1:9" s="42" customFormat="1" x14ac:dyDescent="0.2">
      <c r="A48" s="53">
        <v>3</v>
      </c>
      <c r="B48" s="54" t="s">
        <v>307</v>
      </c>
      <c r="C48" s="55"/>
      <c r="D48" s="56"/>
      <c r="E48" s="55"/>
      <c r="F48" s="55"/>
      <c r="G48" s="57"/>
      <c r="I48" s="86"/>
    </row>
    <row r="49" spans="1:10" s="41" customFormat="1" x14ac:dyDescent="0.2">
      <c r="A49" s="52" t="s">
        <v>6</v>
      </c>
      <c r="B49" s="44" t="s">
        <v>308</v>
      </c>
      <c r="C49" s="2"/>
      <c r="D49" s="3"/>
      <c r="E49" s="2"/>
      <c r="F49" s="2"/>
      <c r="G49" s="5"/>
      <c r="I49" s="87"/>
    </row>
    <row r="50" spans="1:10" s="41" customFormat="1" x14ac:dyDescent="0.2">
      <c r="A50" s="23" t="s">
        <v>309</v>
      </c>
      <c r="B50" s="43" t="s">
        <v>39</v>
      </c>
      <c r="C50" s="38">
        <v>1127</v>
      </c>
      <c r="D50" s="24" t="s">
        <v>32</v>
      </c>
      <c r="E50" s="38" t="s">
        <v>33</v>
      </c>
      <c r="F50" s="13"/>
      <c r="G50" s="9">
        <f t="shared" ref="G50:G58" si="3">(SUM(E50:F50))*C50</f>
        <v>0</v>
      </c>
      <c r="I50" s="87"/>
    </row>
    <row r="51" spans="1:10" s="41" customFormat="1" x14ac:dyDescent="0.2">
      <c r="A51" s="23" t="s">
        <v>310</v>
      </c>
      <c r="B51" s="43" t="s">
        <v>40</v>
      </c>
      <c r="C51" s="38">
        <v>190</v>
      </c>
      <c r="D51" s="24" t="s">
        <v>32</v>
      </c>
      <c r="E51" s="38" t="s">
        <v>33</v>
      </c>
      <c r="F51" s="13"/>
      <c r="G51" s="9">
        <f t="shared" si="3"/>
        <v>0</v>
      </c>
      <c r="I51" s="87"/>
    </row>
    <row r="52" spans="1:10" s="41" customFormat="1" x14ac:dyDescent="0.2">
      <c r="A52" s="23" t="s">
        <v>311</v>
      </c>
      <c r="B52" s="43" t="s">
        <v>41</v>
      </c>
      <c r="C52" s="38">
        <v>982</v>
      </c>
      <c r="D52" s="24" t="s">
        <v>32</v>
      </c>
      <c r="E52" s="38" t="s">
        <v>33</v>
      </c>
      <c r="F52" s="13"/>
      <c r="G52" s="9">
        <f t="shared" si="3"/>
        <v>0</v>
      </c>
      <c r="I52" s="87"/>
    </row>
    <row r="53" spans="1:10" s="41" customFormat="1" x14ac:dyDescent="0.2">
      <c r="A53" s="23" t="s">
        <v>312</v>
      </c>
      <c r="B53" s="43" t="s">
        <v>42</v>
      </c>
      <c r="C53" s="38">
        <v>36</v>
      </c>
      <c r="D53" s="24" t="s">
        <v>32</v>
      </c>
      <c r="E53" s="38" t="s">
        <v>33</v>
      </c>
      <c r="F53" s="13"/>
      <c r="G53" s="9">
        <f t="shared" si="3"/>
        <v>0</v>
      </c>
      <c r="I53" s="87"/>
    </row>
    <row r="54" spans="1:10" s="41" customFormat="1" x14ac:dyDescent="0.2">
      <c r="A54" s="23" t="s">
        <v>313</v>
      </c>
      <c r="B54" s="43" t="s">
        <v>43</v>
      </c>
      <c r="C54" s="38">
        <v>14</v>
      </c>
      <c r="D54" s="24" t="s">
        <v>32</v>
      </c>
      <c r="E54" s="38" t="s">
        <v>33</v>
      </c>
      <c r="F54" s="13"/>
      <c r="G54" s="9">
        <f t="shared" si="3"/>
        <v>0</v>
      </c>
      <c r="I54" s="87"/>
    </row>
    <row r="55" spans="1:10" s="41" customFormat="1" x14ac:dyDescent="0.2">
      <c r="A55" s="23" t="s">
        <v>314</v>
      </c>
      <c r="B55" s="43" t="s">
        <v>36</v>
      </c>
      <c r="C55" s="38">
        <v>145</v>
      </c>
      <c r="D55" s="24" t="s">
        <v>32</v>
      </c>
      <c r="E55" s="38" t="s">
        <v>33</v>
      </c>
      <c r="F55" s="13"/>
      <c r="G55" s="9">
        <f t="shared" si="3"/>
        <v>0</v>
      </c>
      <c r="I55" s="87"/>
    </row>
    <row r="56" spans="1:10" s="41" customFormat="1" x14ac:dyDescent="0.2">
      <c r="A56" s="23" t="s">
        <v>315</v>
      </c>
      <c r="B56" s="48" t="s">
        <v>127</v>
      </c>
      <c r="C56" s="40">
        <v>96</v>
      </c>
      <c r="D56" s="35" t="s">
        <v>61</v>
      </c>
      <c r="E56" s="124"/>
      <c r="F56" s="124"/>
      <c r="G56" s="9">
        <f t="shared" si="3"/>
        <v>0</v>
      </c>
      <c r="I56" s="87"/>
    </row>
    <row r="57" spans="1:10" s="41" customFormat="1" x14ac:dyDescent="0.2">
      <c r="A57" s="23" t="s">
        <v>316</v>
      </c>
      <c r="B57" s="43" t="s">
        <v>127</v>
      </c>
      <c r="C57" s="38">
        <v>90</v>
      </c>
      <c r="D57" s="24" t="s">
        <v>61</v>
      </c>
      <c r="E57" s="13"/>
      <c r="F57" s="13"/>
      <c r="G57" s="9">
        <f t="shared" si="3"/>
        <v>0</v>
      </c>
      <c r="I57" s="87"/>
    </row>
    <row r="58" spans="1:10" s="41" customFormat="1" x14ac:dyDescent="0.2">
      <c r="A58" s="23" t="s">
        <v>318</v>
      </c>
      <c r="B58" s="43" t="s">
        <v>52</v>
      </c>
      <c r="C58" s="38">
        <v>337</v>
      </c>
      <c r="D58" s="24" t="s">
        <v>32</v>
      </c>
      <c r="E58" s="38" t="s">
        <v>33</v>
      </c>
      <c r="F58" s="13"/>
      <c r="G58" s="9">
        <f t="shared" si="3"/>
        <v>0</v>
      </c>
      <c r="I58" s="87"/>
    </row>
    <row r="59" spans="1:10" s="41" customFormat="1" x14ac:dyDescent="0.2">
      <c r="A59" s="65"/>
      <c r="B59" s="66" t="s">
        <v>317</v>
      </c>
      <c r="C59" s="67"/>
      <c r="D59" s="68"/>
      <c r="E59" s="67">
        <f>SUMPRODUCT(C50:C58,E50:E58)</f>
        <v>0</v>
      </c>
      <c r="F59" s="67">
        <f>SUMPRODUCT(C50:C58,F50:F58)</f>
        <v>0</v>
      </c>
      <c r="G59" s="69">
        <f>SUM(G50:G58)</f>
        <v>0</v>
      </c>
      <c r="I59" s="87"/>
      <c r="J59" s="42"/>
    </row>
    <row r="60" spans="1:10" s="41" customFormat="1" x14ac:dyDescent="0.2">
      <c r="A60" s="52" t="s">
        <v>20</v>
      </c>
      <c r="B60" s="44" t="s">
        <v>49</v>
      </c>
      <c r="C60" s="2"/>
      <c r="D60" s="3"/>
      <c r="E60" s="2"/>
      <c r="F60" s="2"/>
      <c r="G60" s="5"/>
      <c r="I60" s="87"/>
    </row>
    <row r="61" spans="1:10" s="41" customFormat="1" x14ac:dyDescent="0.2">
      <c r="A61" s="23" t="s">
        <v>319</v>
      </c>
      <c r="B61" s="43" t="s">
        <v>53</v>
      </c>
      <c r="C61" s="38">
        <v>1</v>
      </c>
      <c r="D61" s="24" t="s">
        <v>32</v>
      </c>
      <c r="E61" s="13"/>
      <c r="F61" s="13"/>
      <c r="G61" s="9">
        <f>(SUM(E61:F61))*C61</f>
        <v>0</v>
      </c>
      <c r="I61" s="87"/>
    </row>
    <row r="62" spans="1:10" s="41" customFormat="1" x14ac:dyDescent="0.2">
      <c r="A62" s="23" t="s">
        <v>320</v>
      </c>
      <c r="B62" s="43" t="s">
        <v>50</v>
      </c>
      <c r="C62" s="38">
        <v>1</v>
      </c>
      <c r="D62" s="24" t="s">
        <v>51</v>
      </c>
      <c r="E62" s="13"/>
      <c r="F62" s="13"/>
      <c r="G62" s="9">
        <f>(SUM(E62:F62))*C62</f>
        <v>0</v>
      </c>
      <c r="I62" s="87"/>
    </row>
    <row r="63" spans="1:10" s="41" customFormat="1" x14ac:dyDescent="0.2">
      <c r="A63" s="23" t="s">
        <v>322</v>
      </c>
      <c r="B63" s="43" t="s">
        <v>56</v>
      </c>
      <c r="C63" s="38">
        <v>180</v>
      </c>
      <c r="D63" s="24" t="s">
        <v>57</v>
      </c>
      <c r="E63" s="13"/>
      <c r="F63" s="38" t="s">
        <v>33</v>
      </c>
      <c r="G63" s="9">
        <f>(SUM(E63:F63))*C63</f>
        <v>0</v>
      </c>
      <c r="I63" s="87"/>
    </row>
    <row r="64" spans="1:10" s="41" customFormat="1" x14ac:dyDescent="0.2">
      <c r="A64" s="52"/>
      <c r="B64" s="44" t="s">
        <v>323</v>
      </c>
      <c r="C64" s="2"/>
      <c r="D64" s="3"/>
      <c r="E64" s="2">
        <f>SUMPRODUCT(C61:C63,E61:E63)</f>
        <v>0</v>
      </c>
      <c r="F64" s="2">
        <f>SUMPRODUCT(C61:C63,F61:F63)</f>
        <v>0</v>
      </c>
      <c r="G64" s="5">
        <f>SUM(G61:G63)</f>
        <v>0</v>
      </c>
      <c r="I64" s="87"/>
      <c r="J64" s="42"/>
    </row>
    <row r="65" spans="1:10" s="41" customFormat="1" x14ac:dyDescent="0.2">
      <c r="A65" s="52" t="s">
        <v>27</v>
      </c>
      <c r="B65" s="44" t="s">
        <v>69</v>
      </c>
      <c r="C65" s="2"/>
      <c r="D65" s="3"/>
      <c r="E65" s="2"/>
      <c r="F65" s="2"/>
      <c r="G65" s="5"/>
      <c r="I65" s="87"/>
    </row>
    <row r="66" spans="1:10" s="41" customFormat="1" x14ac:dyDescent="0.2">
      <c r="A66" s="47" t="s">
        <v>324</v>
      </c>
      <c r="B66" s="48" t="s">
        <v>276</v>
      </c>
      <c r="C66" s="40">
        <v>145</v>
      </c>
      <c r="D66" s="35" t="s">
        <v>32</v>
      </c>
      <c r="E66" s="124"/>
      <c r="F66" s="124"/>
      <c r="G66" s="9">
        <f t="shared" ref="G66:G75" si="4">(SUM(E66:F66))*C66</f>
        <v>0</v>
      </c>
      <c r="I66" s="87"/>
    </row>
    <row r="67" spans="1:10" s="41" customFormat="1" x14ac:dyDescent="0.2">
      <c r="A67" s="23" t="s">
        <v>325</v>
      </c>
      <c r="B67" s="43" t="s">
        <v>70</v>
      </c>
      <c r="C67" s="38">
        <v>1069</v>
      </c>
      <c r="D67" s="24" t="s">
        <v>32</v>
      </c>
      <c r="E67" s="13"/>
      <c r="F67" s="13"/>
      <c r="G67" s="9">
        <f t="shared" si="4"/>
        <v>0</v>
      </c>
      <c r="I67" s="87"/>
    </row>
    <row r="68" spans="1:10" s="41" customFormat="1" x14ac:dyDescent="0.2">
      <c r="A68" s="23" t="s">
        <v>326</v>
      </c>
      <c r="B68" s="43" t="s">
        <v>71</v>
      </c>
      <c r="C68" s="38">
        <v>51</v>
      </c>
      <c r="D68" s="24" t="s">
        <v>32</v>
      </c>
      <c r="E68" s="13"/>
      <c r="F68" s="13"/>
      <c r="G68" s="9">
        <f t="shared" si="4"/>
        <v>0</v>
      </c>
      <c r="I68" s="87"/>
    </row>
    <row r="69" spans="1:10" s="41" customFormat="1" x14ac:dyDescent="0.2">
      <c r="A69" s="47" t="s">
        <v>327</v>
      </c>
      <c r="B69" s="43" t="s">
        <v>72</v>
      </c>
      <c r="C69" s="38">
        <v>145</v>
      </c>
      <c r="D69" s="24" t="s">
        <v>32</v>
      </c>
      <c r="E69" s="13"/>
      <c r="F69" s="13"/>
      <c r="G69" s="9">
        <f t="shared" si="4"/>
        <v>0</v>
      </c>
      <c r="I69" s="87"/>
    </row>
    <row r="70" spans="1:10" s="41" customFormat="1" x14ac:dyDescent="0.2">
      <c r="A70" s="23" t="s">
        <v>328</v>
      </c>
      <c r="B70" s="43" t="s">
        <v>73</v>
      </c>
      <c r="C70" s="38">
        <v>1069</v>
      </c>
      <c r="D70" s="24" t="s">
        <v>32</v>
      </c>
      <c r="E70" s="13"/>
      <c r="F70" s="13"/>
      <c r="G70" s="9">
        <f t="shared" si="4"/>
        <v>0</v>
      </c>
      <c r="I70" s="87"/>
    </row>
    <row r="71" spans="1:10" s="41" customFormat="1" x14ac:dyDescent="0.2">
      <c r="A71" s="23" t="s">
        <v>329</v>
      </c>
      <c r="B71" s="43" t="s">
        <v>74</v>
      </c>
      <c r="C71" s="38">
        <v>1121</v>
      </c>
      <c r="D71" s="24" t="s">
        <v>32</v>
      </c>
      <c r="E71" s="13"/>
      <c r="F71" s="13"/>
      <c r="G71" s="9">
        <f t="shared" si="4"/>
        <v>0</v>
      </c>
      <c r="I71" s="87"/>
    </row>
    <row r="72" spans="1:10" s="41" customFormat="1" x14ac:dyDescent="0.2">
      <c r="A72" s="47" t="s">
        <v>330</v>
      </c>
      <c r="B72" s="43" t="s">
        <v>75</v>
      </c>
      <c r="C72" s="38">
        <v>15</v>
      </c>
      <c r="D72" s="24" t="s">
        <v>55</v>
      </c>
      <c r="E72" s="13"/>
      <c r="F72" s="13"/>
      <c r="G72" s="9">
        <f t="shared" si="4"/>
        <v>0</v>
      </c>
      <c r="I72" s="87"/>
    </row>
    <row r="73" spans="1:10" s="41" customFormat="1" x14ac:dyDescent="0.2">
      <c r="A73" s="23" t="s">
        <v>331</v>
      </c>
      <c r="B73" s="43" t="s">
        <v>76</v>
      </c>
      <c r="C73" s="38">
        <v>674</v>
      </c>
      <c r="D73" s="24" t="s">
        <v>32</v>
      </c>
      <c r="E73" s="13"/>
      <c r="F73" s="13"/>
      <c r="G73" s="9">
        <f t="shared" si="4"/>
        <v>0</v>
      </c>
      <c r="I73" s="87"/>
    </row>
    <row r="74" spans="1:10" s="41" customFormat="1" x14ac:dyDescent="0.2">
      <c r="A74" s="23" t="s">
        <v>332</v>
      </c>
      <c r="B74" s="43" t="s">
        <v>77</v>
      </c>
      <c r="C74" s="38">
        <v>55</v>
      </c>
      <c r="D74" s="24" t="s">
        <v>32</v>
      </c>
      <c r="E74" s="13"/>
      <c r="F74" s="13"/>
      <c r="G74" s="9">
        <f t="shared" si="4"/>
        <v>0</v>
      </c>
      <c r="I74" s="87"/>
    </row>
    <row r="75" spans="1:10" s="41" customFormat="1" ht="25.5" x14ac:dyDescent="0.2">
      <c r="A75" s="47" t="s">
        <v>333</v>
      </c>
      <c r="B75" s="43" t="s">
        <v>278</v>
      </c>
      <c r="C75" s="38">
        <v>73</v>
      </c>
      <c r="D75" s="24" t="s">
        <v>61</v>
      </c>
      <c r="E75" s="13"/>
      <c r="F75" s="13"/>
      <c r="G75" s="9">
        <f t="shared" si="4"/>
        <v>0</v>
      </c>
      <c r="I75" s="87"/>
    </row>
    <row r="76" spans="1:10" s="41" customFormat="1" x14ac:dyDescent="0.2">
      <c r="A76" s="6"/>
      <c r="B76" s="44" t="s">
        <v>358</v>
      </c>
      <c r="C76" s="2"/>
      <c r="D76" s="1"/>
      <c r="E76" s="2">
        <f>SUMPRODUCT($C66:$C75,E66:E75)</f>
        <v>0</v>
      </c>
      <c r="F76" s="2">
        <f>SUMPRODUCT($C66:$C75,F66:F75)</f>
        <v>0</v>
      </c>
      <c r="G76" s="5">
        <f>SUM(G66:G75)</f>
        <v>0</v>
      </c>
      <c r="I76" s="87"/>
      <c r="J76" s="42"/>
    </row>
    <row r="77" spans="1:10" s="41" customFormat="1" x14ac:dyDescent="0.2">
      <c r="A77" s="52" t="s">
        <v>29</v>
      </c>
      <c r="B77" s="44" t="s">
        <v>334</v>
      </c>
      <c r="C77" s="63"/>
      <c r="D77" s="1"/>
      <c r="E77" s="63"/>
      <c r="F77" s="63"/>
      <c r="G77" s="64"/>
      <c r="I77" s="87"/>
    </row>
    <row r="78" spans="1:10" s="41" customFormat="1" x14ac:dyDescent="0.2">
      <c r="A78" s="23" t="s">
        <v>337</v>
      </c>
      <c r="B78" s="43" t="s">
        <v>79</v>
      </c>
      <c r="C78" s="38">
        <v>145</v>
      </c>
      <c r="D78" s="24" t="s">
        <v>32</v>
      </c>
      <c r="E78" s="13"/>
      <c r="F78" s="13"/>
      <c r="G78" s="9">
        <f>(SUM(E78:F78))*C78</f>
        <v>0</v>
      </c>
      <c r="I78" s="87"/>
    </row>
    <row r="79" spans="1:10" s="41" customFormat="1" x14ac:dyDescent="0.2">
      <c r="A79" s="23" t="s">
        <v>338</v>
      </c>
      <c r="B79" s="43" t="s">
        <v>80</v>
      </c>
      <c r="C79" s="38">
        <v>145</v>
      </c>
      <c r="D79" s="24" t="s">
        <v>32</v>
      </c>
      <c r="E79" s="13"/>
      <c r="F79" s="13"/>
      <c r="G79" s="9">
        <f>(SUM(E79:F79))*C79</f>
        <v>0</v>
      </c>
      <c r="I79" s="87"/>
    </row>
    <row r="80" spans="1:10" s="41" customFormat="1" x14ac:dyDescent="0.2">
      <c r="A80" s="23" t="s">
        <v>339</v>
      </c>
      <c r="B80" s="43" t="s">
        <v>335</v>
      </c>
      <c r="C80" s="38">
        <v>157</v>
      </c>
      <c r="D80" s="24" t="s">
        <v>32</v>
      </c>
      <c r="E80" s="13"/>
      <c r="F80" s="13"/>
      <c r="G80" s="9">
        <f>(SUM(E80:F80))*C80</f>
        <v>0</v>
      </c>
      <c r="I80" s="87"/>
    </row>
    <row r="81" spans="1:10" s="41" customFormat="1" x14ac:dyDescent="0.2">
      <c r="A81" s="23" t="s">
        <v>336</v>
      </c>
      <c r="B81" s="43" t="s">
        <v>340</v>
      </c>
      <c r="C81" s="38">
        <v>153</v>
      </c>
      <c r="D81" s="24" t="s">
        <v>61</v>
      </c>
      <c r="E81" s="13"/>
      <c r="F81" s="13"/>
      <c r="G81" s="9">
        <f>(SUM(E81:F81))*C81</f>
        <v>0</v>
      </c>
      <c r="I81" s="87"/>
    </row>
    <row r="82" spans="1:10" s="41" customFormat="1" x14ac:dyDescent="0.2">
      <c r="A82" s="65"/>
      <c r="B82" s="66" t="s">
        <v>341</v>
      </c>
      <c r="C82" s="67"/>
      <c r="D82" s="68"/>
      <c r="E82" s="67">
        <f>SUMPRODUCT(C78:C81,E78:E81)</f>
        <v>0</v>
      </c>
      <c r="F82" s="67">
        <f>SUMPRODUCT(C78:C81,F78:F81)</f>
        <v>0</v>
      </c>
      <c r="G82" s="69">
        <f>SUM(G78:G81)</f>
        <v>0</v>
      </c>
      <c r="I82" s="87"/>
      <c r="J82" s="42"/>
    </row>
    <row r="83" spans="1:10" s="41" customFormat="1" x14ac:dyDescent="0.2">
      <c r="A83" s="27" t="s">
        <v>204</v>
      </c>
      <c r="B83" s="45" t="s">
        <v>348</v>
      </c>
      <c r="C83" s="46"/>
      <c r="D83" s="25"/>
      <c r="E83" s="46"/>
      <c r="F83" s="46"/>
      <c r="G83" s="26"/>
      <c r="I83" s="87"/>
    </row>
    <row r="84" spans="1:10" s="41" customFormat="1" x14ac:dyDescent="0.2">
      <c r="A84" s="23" t="s">
        <v>342</v>
      </c>
      <c r="B84" s="43" t="s">
        <v>84</v>
      </c>
      <c r="C84" s="38">
        <v>38</v>
      </c>
      <c r="D84" s="24" t="s">
        <v>32</v>
      </c>
      <c r="E84" s="13"/>
      <c r="F84" s="38" t="s">
        <v>33</v>
      </c>
      <c r="G84" s="9">
        <f>(SUM(E84:F84))*C84</f>
        <v>0</v>
      </c>
      <c r="I84" s="87"/>
    </row>
    <row r="85" spans="1:10" s="41" customFormat="1" x14ac:dyDescent="0.2">
      <c r="A85" s="23" t="s">
        <v>343</v>
      </c>
      <c r="B85" s="43" t="s">
        <v>85</v>
      </c>
      <c r="C85" s="38">
        <v>5</v>
      </c>
      <c r="D85" s="24" t="s">
        <v>32</v>
      </c>
      <c r="E85" s="13"/>
      <c r="F85" s="13"/>
      <c r="G85" s="9">
        <f>(SUM(E85:F85))*C85</f>
        <v>0</v>
      </c>
      <c r="I85" s="87"/>
    </row>
    <row r="86" spans="1:10" s="41" customFormat="1" x14ac:dyDescent="0.2">
      <c r="A86" s="23" t="s">
        <v>344</v>
      </c>
      <c r="B86" s="43" t="s">
        <v>86</v>
      </c>
      <c r="C86" s="38">
        <v>38</v>
      </c>
      <c r="D86" s="24" t="s">
        <v>32</v>
      </c>
      <c r="E86" s="13"/>
      <c r="F86" s="13"/>
      <c r="G86" s="9">
        <f>(SUM(E86:F86))*C86</f>
        <v>0</v>
      </c>
      <c r="I86" s="87"/>
    </row>
    <row r="87" spans="1:10" s="41" customFormat="1" x14ac:dyDescent="0.2">
      <c r="A87" s="23" t="s">
        <v>345</v>
      </c>
      <c r="B87" s="43" t="s">
        <v>87</v>
      </c>
      <c r="C87" s="38">
        <v>5</v>
      </c>
      <c r="D87" s="24" t="s">
        <v>32</v>
      </c>
      <c r="E87" s="13"/>
      <c r="F87" s="13"/>
      <c r="G87" s="9">
        <f>(SUM(E87:F87))*C87</f>
        <v>0</v>
      </c>
      <c r="I87" s="87"/>
    </row>
    <row r="88" spans="1:10" s="41" customFormat="1" x14ac:dyDescent="0.2">
      <c r="A88" s="23" t="s">
        <v>346</v>
      </c>
      <c r="B88" s="43" t="s">
        <v>88</v>
      </c>
      <c r="C88" s="38">
        <v>99</v>
      </c>
      <c r="D88" s="24" t="s">
        <v>32</v>
      </c>
      <c r="E88" s="38" t="s">
        <v>33</v>
      </c>
      <c r="F88" s="13"/>
      <c r="G88" s="9">
        <f t="shared" ref="G88" si="5">(SUM(E88:F88))*C88</f>
        <v>0</v>
      </c>
      <c r="I88" s="87"/>
    </row>
    <row r="89" spans="1:10" s="41" customFormat="1" x14ac:dyDescent="0.2">
      <c r="A89" s="23" t="s">
        <v>347</v>
      </c>
      <c r="B89" s="43" t="s">
        <v>281</v>
      </c>
      <c r="C89" s="38">
        <v>13</v>
      </c>
      <c r="D89" s="24" t="s">
        <v>32</v>
      </c>
      <c r="E89" s="13"/>
      <c r="F89" s="13"/>
      <c r="G89" s="9">
        <f>(SUM(E89:F89))*C89</f>
        <v>0</v>
      </c>
      <c r="I89" s="87"/>
    </row>
    <row r="90" spans="1:10" s="41" customFormat="1" x14ac:dyDescent="0.2">
      <c r="A90" s="6"/>
      <c r="B90" s="44" t="s">
        <v>132</v>
      </c>
      <c r="C90" s="2"/>
      <c r="D90" s="1"/>
      <c r="E90" s="2">
        <f>SUMPRODUCT($C84:$C89,E84:E89)</f>
        <v>0</v>
      </c>
      <c r="F90" s="2">
        <f>SUMPRODUCT($C84:$C89,F84:F89)</f>
        <v>0</v>
      </c>
      <c r="G90" s="5">
        <f>SUM(G84:G89)</f>
        <v>0</v>
      </c>
      <c r="I90" s="87"/>
      <c r="J90" s="42"/>
    </row>
    <row r="91" spans="1:10" s="41" customFormat="1" x14ac:dyDescent="0.2">
      <c r="A91" s="27" t="s">
        <v>205</v>
      </c>
      <c r="B91" s="45" t="s">
        <v>89</v>
      </c>
      <c r="C91" s="46"/>
      <c r="D91" s="25"/>
      <c r="E91" s="46"/>
      <c r="F91" s="46"/>
      <c r="G91" s="26"/>
      <c r="I91" s="87"/>
    </row>
    <row r="92" spans="1:10" s="41" customFormat="1" ht="25.5" x14ac:dyDescent="0.2">
      <c r="A92" s="23" t="s">
        <v>349</v>
      </c>
      <c r="B92" s="43" t="s">
        <v>90</v>
      </c>
      <c r="C92" s="38">
        <v>170</v>
      </c>
      <c r="D92" s="24" t="s">
        <v>32</v>
      </c>
      <c r="E92" s="13"/>
      <c r="F92" s="13"/>
      <c r="G92" s="9">
        <f t="shared" ref="G92:G98" si="6">(SUM(E92:F92))*C92</f>
        <v>0</v>
      </c>
      <c r="I92" s="87"/>
    </row>
    <row r="93" spans="1:10" s="41" customFormat="1" x14ac:dyDescent="0.2">
      <c r="A93" s="23" t="s">
        <v>350</v>
      </c>
      <c r="B93" s="43" t="s">
        <v>91</v>
      </c>
      <c r="C93" s="38">
        <v>1072</v>
      </c>
      <c r="D93" s="24" t="s">
        <v>32</v>
      </c>
      <c r="E93" s="13"/>
      <c r="F93" s="13"/>
      <c r="G93" s="9">
        <f t="shared" si="6"/>
        <v>0</v>
      </c>
      <c r="I93" s="87"/>
    </row>
    <row r="94" spans="1:10" s="41" customFormat="1" x14ac:dyDescent="0.2">
      <c r="A94" s="23" t="s">
        <v>351</v>
      </c>
      <c r="B94" s="43" t="s">
        <v>92</v>
      </c>
      <c r="C94" s="38">
        <v>1047</v>
      </c>
      <c r="D94" s="24" t="s">
        <v>32</v>
      </c>
      <c r="E94" s="13"/>
      <c r="F94" s="13"/>
      <c r="G94" s="9">
        <f t="shared" si="6"/>
        <v>0</v>
      </c>
      <c r="I94" s="87"/>
    </row>
    <row r="95" spans="1:10" s="41" customFormat="1" x14ac:dyDescent="0.2">
      <c r="A95" s="23" t="s">
        <v>352</v>
      </c>
      <c r="B95" s="43" t="s">
        <v>93</v>
      </c>
      <c r="C95" s="38">
        <v>1047</v>
      </c>
      <c r="D95" s="24" t="s">
        <v>32</v>
      </c>
      <c r="E95" s="13"/>
      <c r="F95" s="13"/>
      <c r="G95" s="9">
        <f t="shared" si="6"/>
        <v>0</v>
      </c>
      <c r="I95" s="87"/>
    </row>
    <row r="96" spans="1:10" s="41" customFormat="1" x14ac:dyDescent="0.2">
      <c r="A96" s="23" t="s">
        <v>353</v>
      </c>
      <c r="B96" s="43" t="s">
        <v>94</v>
      </c>
      <c r="C96" s="38">
        <v>198</v>
      </c>
      <c r="D96" s="24" t="s">
        <v>32</v>
      </c>
      <c r="E96" s="13"/>
      <c r="F96" s="13"/>
      <c r="G96" s="9">
        <f t="shared" si="6"/>
        <v>0</v>
      </c>
      <c r="I96" s="87"/>
    </row>
    <row r="97" spans="1:10" s="41" customFormat="1" x14ac:dyDescent="0.2">
      <c r="A97" s="23" t="s">
        <v>354</v>
      </c>
      <c r="B97" s="43" t="s">
        <v>95</v>
      </c>
      <c r="C97" s="38">
        <v>1047</v>
      </c>
      <c r="D97" s="24" t="s">
        <v>32</v>
      </c>
      <c r="E97" s="13"/>
      <c r="F97" s="13"/>
      <c r="G97" s="9">
        <f t="shared" si="6"/>
        <v>0</v>
      </c>
      <c r="I97" s="87"/>
    </row>
    <row r="98" spans="1:10" s="41" customFormat="1" x14ac:dyDescent="0.2">
      <c r="A98" s="23" t="s">
        <v>355</v>
      </c>
      <c r="B98" s="43" t="s">
        <v>96</v>
      </c>
      <c r="C98" s="38">
        <v>198</v>
      </c>
      <c r="D98" s="24" t="s">
        <v>32</v>
      </c>
      <c r="E98" s="13"/>
      <c r="F98" s="13"/>
      <c r="G98" s="9">
        <f t="shared" si="6"/>
        <v>0</v>
      </c>
      <c r="I98" s="87"/>
    </row>
    <row r="99" spans="1:10" s="41" customFormat="1" x14ac:dyDescent="0.2">
      <c r="A99" s="6"/>
      <c r="B99" s="44" t="s">
        <v>357</v>
      </c>
      <c r="C99" s="2"/>
      <c r="D99" s="1"/>
      <c r="E99" s="2">
        <f>SUMPRODUCT($C92:$C98,E92:E98)</f>
        <v>0</v>
      </c>
      <c r="F99" s="2">
        <f>SUMPRODUCT($C92:$C98,F92:F98)</f>
        <v>0</v>
      </c>
      <c r="G99" s="5">
        <f>SUM(G92:G98)</f>
        <v>0</v>
      </c>
      <c r="I99" s="87"/>
      <c r="J99" s="42"/>
    </row>
    <row r="100" spans="1:10" s="41" customFormat="1" x14ac:dyDescent="0.2">
      <c r="A100" s="27" t="s">
        <v>206</v>
      </c>
      <c r="B100" s="45" t="s">
        <v>97</v>
      </c>
      <c r="C100" s="46"/>
      <c r="D100" s="25"/>
      <c r="E100" s="46"/>
      <c r="F100" s="46"/>
      <c r="G100" s="26"/>
      <c r="I100" s="87"/>
    </row>
    <row r="101" spans="1:10" s="41" customFormat="1" x14ac:dyDescent="0.2">
      <c r="A101" s="23" t="s">
        <v>360</v>
      </c>
      <c r="B101" s="43" t="s">
        <v>98</v>
      </c>
      <c r="C101" s="38">
        <v>6</v>
      </c>
      <c r="D101" s="24" t="s">
        <v>55</v>
      </c>
      <c r="E101" s="13"/>
      <c r="F101" s="13"/>
      <c r="G101" s="9">
        <f t="shared" ref="G101:G129" si="7">(SUM(E101:F101))*C101</f>
        <v>0</v>
      </c>
      <c r="I101" s="87"/>
    </row>
    <row r="102" spans="1:10" s="41" customFormat="1" x14ac:dyDescent="0.2">
      <c r="A102" s="23" t="s">
        <v>361</v>
      </c>
      <c r="B102" s="43" t="s">
        <v>99</v>
      </c>
      <c r="C102" s="38">
        <v>2</v>
      </c>
      <c r="D102" s="24" t="s">
        <v>55</v>
      </c>
      <c r="E102" s="13"/>
      <c r="F102" s="13"/>
      <c r="G102" s="9">
        <f t="shared" si="7"/>
        <v>0</v>
      </c>
      <c r="I102" s="87"/>
    </row>
    <row r="103" spans="1:10" s="41" customFormat="1" x14ac:dyDescent="0.2">
      <c r="A103" s="23" t="s">
        <v>362</v>
      </c>
      <c r="B103" s="43" t="s">
        <v>100</v>
      </c>
      <c r="C103" s="38">
        <v>6</v>
      </c>
      <c r="D103" s="24" t="s">
        <v>55</v>
      </c>
      <c r="E103" s="13"/>
      <c r="F103" s="13"/>
      <c r="G103" s="9">
        <f t="shared" si="7"/>
        <v>0</v>
      </c>
      <c r="I103" s="87"/>
    </row>
    <row r="104" spans="1:10" s="41" customFormat="1" x14ac:dyDescent="0.2">
      <c r="A104" s="23" t="s">
        <v>363</v>
      </c>
      <c r="B104" s="43" t="s">
        <v>101</v>
      </c>
      <c r="C104" s="38">
        <v>12</v>
      </c>
      <c r="D104" s="24" t="s">
        <v>55</v>
      </c>
      <c r="E104" s="13"/>
      <c r="F104" s="13"/>
      <c r="G104" s="9">
        <f t="shared" si="7"/>
        <v>0</v>
      </c>
      <c r="I104" s="87"/>
    </row>
    <row r="105" spans="1:10" s="41" customFormat="1" x14ac:dyDescent="0.2">
      <c r="A105" s="23" t="s">
        <v>364</v>
      </c>
      <c r="B105" s="43" t="s">
        <v>102</v>
      </c>
      <c r="C105" s="38">
        <v>4</v>
      </c>
      <c r="D105" s="24" t="s">
        <v>55</v>
      </c>
      <c r="E105" s="13"/>
      <c r="F105" s="13"/>
      <c r="G105" s="9">
        <f t="shared" si="7"/>
        <v>0</v>
      </c>
      <c r="I105" s="87"/>
    </row>
    <row r="106" spans="1:10" s="41" customFormat="1" x14ac:dyDescent="0.2">
      <c r="A106" s="23" t="s">
        <v>365</v>
      </c>
      <c r="B106" s="43" t="s">
        <v>103</v>
      </c>
      <c r="C106" s="38">
        <v>2</v>
      </c>
      <c r="D106" s="24" t="s">
        <v>55</v>
      </c>
      <c r="E106" s="13"/>
      <c r="F106" s="13"/>
      <c r="G106" s="9">
        <f t="shared" si="7"/>
        <v>0</v>
      </c>
      <c r="I106" s="87"/>
    </row>
    <row r="107" spans="1:10" s="41" customFormat="1" x14ac:dyDescent="0.2">
      <c r="A107" s="23" t="s">
        <v>366</v>
      </c>
      <c r="B107" s="43" t="s">
        <v>104</v>
      </c>
      <c r="C107" s="38">
        <v>4</v>
      </c>
      <c r="D107" s="24" t="s">
        <v>55</v>
      </c>
      <c r="E107" s="13"/>
      <c r="F107" s="13"/>
      <c r="G107" s="9">
        <f t="shared" si="7"/>
        <v>0</v>
      </c>
      <c r="I107" s="87"/>
    </row>
    <row r="108" spans="1:10" s="41" customFormat="1" x14ac:dyDescent="0.2">
      <c r="A108" s="23" t="s">
        <v>367</v>
      </c>
      <c r="B108" s="43" t="s">
        <v>105</v>
      </c>
      <c r="C108" s="38">
        <v>10</v>
      </c>
      <c r="D108" s="24" t="s">
        <v>55</v>
      </c>
      <c r="E108" s="13"/>
      <c r="F108" s="13"/>
      <c r="G108" s="9">
        <f t="shared" si="7"/>
        <v>0</v>
      </c>
      <c r="I108" s="87"/>
    </row>
    <row r="109" spans="1:10" s="41" customFormat="1" x14ac:dyDescent="0.2">
      <c r="A109" s="23" t="s">
        <v>368</v>
      </c>
      <c r="B109" s="43" t="s">
        <v>106</v>
      </c>
      <c r="C109" s="38">
        <v>6</v>
      </c>
      <c r="D109" s="24" t="s">
        <v>55</v>
      </c>
      <c r="E109" s="13"/>
      <c r="F109" s="13"/>
      <c r="G109" s="9">
        <f t="shared" si="7"/>
        <v>0</v>
      </c>
      <c r="I109" s="87"/>
    </row>
    <row r="110" spans="1:10" s="41" customFormat="1" x14ac:dyDescent="0.2">
      <c r="A110" s="23" t="s">
        <v>369</v>
      </c>
      <c r="B110" s="43" t="s">
        <v>107</v>
      </c>
      <c r="C110" s="38">
        <v>6</v>
      </c>
      <c r="D110" s="24" t="s">
        <v>55</v>
      </c>
      <c r="E110" s="13"/>
      <c r="F110" s="13"/>
      <c r="G110" s="9">
        <f t="shared" si="7"/>
        <v>0</v>
      </c>
      <c r="I110" s="87"/>
    </row>
    <row r="111" spans="1:10" s="41" customFormat="1" x14ac:dyDescent="0.2">
      <c r="A111" s="23" t="s">
        <v>370</v>
      </c>
      <c r="B111" s="43" t="s">
        <v>108</v>
      </c>
      <c r="C111" s="38">
        <v>6</v>
      </c>
      <c r="D111" s="24" t="s">
        <v>55</v>
      </c>
      <c r="E111" s="13"/>
      <c r="F111" s="13"/>
      <c r="G111" s="9">
        <f t="shared" si="7"/>
        <v>0</v>
      </c>
      <c r="I111" s="87"/>
    </row>
    <row r="112" spans="1:10" s="41" customFormat="1" x14ac:dyDescent="0.2">
      <c r="A112" s="23" t="s">
        <v>371</v>
      </c>
      <c r="B112" s="43" t="s">
        <v>109</v>
      </c>
      <c r="C112" s="38">
        <v>4</v>
      </c>
      <c r="D112" s="24" t="s">
        <v>55</v>
      </c>
      <c r="E112" s="13"/>
      <c r="F112" s="13"/>
      <c r="G112" s="9">
        <f t="shared" si="7"/>
        <v>0</v>
      </c>
      <c r="I112" s="87"/>
    </row>
    <row r="113" spans="1:7" s="41" customFormat="1" x14ac:dyDescent="0.2">
      <c r="A113" s="23" t="s">
        <v>372</v>
      </c>
      <c r="B113" s="43" t="s">
        <v>110</v>
      </c>
      <c r="C113" s="38">
        <v>2</v>
      </c>
      <c r="D113" s="24" t="s">
        <v>55</v>
      </c>
      <c r="E113" s="13"/>
      <c r="F113" s="13"/>
      <c r="G113" s="9">
        <f t="shared" si="7"/>
        <v>0</v>
      </c>
    </row>
    <row r="114" spans="1:7" s="41" customFormat="1" x14ac:dyDescent="0.2">
      <c r="A114" s="23" t="s">
        <v>373</v>
      </c>
      <c r="B114" s="43" t="s">
        <v>111</v>
      </c>
      <c r="C114" s="38">
        <v>12</v>
      </c>
      <c r="D114" s="24" t="s">
        <v>55</v>
      </c>
      <c r="E114" s="13"/>
      <c r="F114" s="13"/>
      <c r="G114" s="9">
        <f t="shared" si="7"/>
        <v>0</v>
      </c>
    </row>
    <row r="115" spans="1:7" s="41" customFormat="1" x14ac:dyDescent="0.2">
      <c r="A115" s="23" t="s">
        <v>374</v>
      </c>
      <c r="B115" s="43" t="s">
        <v>112</v>
      </c>
      <c r="C115" s="38">
        <v>6</v>
      </c>
      <c r="D115" s="24" t="s">
        <v>51</v>
      </c>
      <c r="E115" s="13"/>
      <c r="F115" s="13"/>
      <c r="G115" s="9">
        <f t="shared" si="7"/>
        <v>0</v>
      </c>
    </row>
    <row r="116" spans="1:7" s="41" customFormat="1" x14ac:dyDescent="0.2">
      <c r="A116" s="23" t="s">
        <v>375</v>
      </c>
      <c r="B116" s="43" t="s">
        <v>113</v>
      </c>
      <c r="C116" s="38">
        <v>6</v>
      </c>
      <c r="D116" s="24" t="s">
        <v>51</v>
      </c>
      <c r="E116" s="13"/>
      <c r="F116" s="13"/>
      <c r="G116" s="9">
        <f t="shared" si="7"/>
        <v>0</v>
      </c>
    </row>
    <row r="117" spans="1:7" s="41" customFormat="1" x14ac:dyDescent="0.2">
      <c r="A117" s="23" t="s">
        <v>376</v>
      </c>
      <c r="B117" s="43" t="s">
        <v>114</v>
      </c>
      <c r="C117" s="38">
        <v>6</v>
      </c>
      <c r="D117" s="24" t="s">
        <v>51</v>
      </c>
      <c r="E117" s="13"/>
      <c r="F117" s="13"/>
      <c r="G117" s="9">
        <f t="shared" si="7"/>
        <v>0</v>
      </c>
    </row>
    <row r="118" spans="1:7" s="41" customFormat="1" x14ac:dyDescent="0.2">
      <c r="A118" s="23" t="s">
        <v>377</v>
      </c>
      <c r="B118" s="43" t="s">
        <v>115</v>
      </c>
      <c r="C118" s="38">
        <v>60</v>
      </c>
      <c r="D118" s="24" t="s">
        <v>61</v>
      </c>
      <c r="E118" s="13"/>
      <c r="F118" s="13"/>
      <c r="G118" s="9">
        <f t="shared" si="7"/>
        <v>0</v>
      </c>
    </row>
    <row r="119" spans="1:7" s="41" customFormat="1" x14ac:dyDescent="0.2">
      <c r="A119" s="23" t="s">
        <v>378</v>
      </c>
      <c r="B119" s="43" t="s">
        <v>116</v>
      </c>
      <c r="C119" s="38">
        <v>20</v>
      </c>
      <c r="D119" s="24" t="s">
        <v>55</v>
      </c>
      <c r="E119" s="13"/>
      <c r="F119" s="13"/>
      <c r="G119" s="9">
        <f t="shared" si="7"/>
        <v>0</v>
      </c>
    </row>
    <row r="120" spans="1:7" s="41" customFormat="1" x14ac:dyDescent="0.2">
      <c r="A120" s="23" t="s">
        <v>379</v>
      </c>
      <c r="B120" s="43" t="s">
        <v>117</v>
      </c>
      <c r="C120" s="38">
        <v>40</v>
      </c>
      <c r="D120" s="24" t="s">
        <v>55</v>
      </c>
      <c r="E120" s="13"/>
      <c r="F120" s="13"/>
      <c r="G120" s="9">
        <f t="shared" si="7"/>
        <v>0</v>
      </c>
    </row>
    <row r="121" spans="1:7" s="41" customFormat="1" x14ac:dyDescent="0.2">
      <c r="A121" s="23" t="s">
        <v>380</v>
      </c>
      <c r="B121" s="43" t="s">
        <v>118</v>
      </c>
      <c r="C121" s="38">
        <v>10</v>
      </c>
      <c r="D121" s="24" t="s">
        <v>55</v>
      </c>
      <c r="E121" s="13"/>
      <c r="F121" s="13"/>
      <c r="G121" s="9">
        <f t="shared" si="7"/>
        <v>0</v>
      </c>
    </row>
    <row r="122" spans="1:7" s="41" customFormat="1" x14ac:dyDescent="0.2">
      <c r="A122" s="23" t="s">
        <v>381</v>
      </c>
      <c r="B122" s="43" t="s">
        <v>119</v>
      </c>
      <c r="C122" s="38">
        <v>40</v>
      </c>
      <c r="D122" s="24" t="s">
        <v>61</v>
      </c>
      <c r="E122" s="13"/>
      <c r="F122" s="13"/>
      <c r="G122" s="9">
        <f t="shared" si="7"/>
        <v>0</v>
      </c>
    </row>
    <row r="123" spans="1:7" s="41" customFormat="1" x14ac:dyDescent="0.2">
      <c r="A123" s="23" t="s">
        <v>382</v>
      </c>
      <c r="B123" s="43" t="s">
        <v>120</v>
      </c>
      <c r="C123" s="38">
        <v>20</v>
      </c>
      <c r="D123" s="24" t="s">
        <v>55</v>
      </c>
      <c r="E123" s="13"/>
      <c r="F123" s="13"/>
      <c r="G123" s="9">
        <f t="shared" si="7"/>
        <v>0</v>
      </c>
    </row>
    <row r="124" spans="1:7" s="41" customFormat="1" x14ac:dyDescent="0.2">
      <c r="A124" s="23" t="s">
        <v>383</v>
      </c>
      <c r="B124" s="43" t="s">
        <v>121</v>
      </c>
      <c r="C124" s="38">
        <v>10</v>
      </c>
      <c r="D124" s="24" t="s">
        <v>55</v>
      </c>
      <c r="E124" s="13"/>
      <c r="F124" s="13"/>
      <c r="G124" s="9">
        <f t="shared" si="7"/>
        <v>0</v>
      </c>
    </row>
    <row r="125" spans="1:7" s="41" customFormat="1" x14ac:dyDescent="0.2">
      <c r="A125" s="23" t="s">
        <v>384</v>
      </c>
      <c r="B125" s="43" t="s">
        <v>122</v>
      </c>
      <c r="C125" s="38">
        <v>4</v>
      </c>
      <c r="D125" s="24" t="s">
        <v>55</v>
      </c>
      <c r="E125" s="13"/>
      <c r="F125" s="13"/>
      <c r="G125" s="9">
        <f t="shared" si="7"/>
        <v>0</v>
      </c>
    </row>
    <row r="126" spans="1:7" s="41" customFormat="1" x14ac:dyDescent="0.2">
      <c r="A126" s="23" t="s">
        <v>385</v>
      </c>
      <c r="B126" s="43" t="s">
        <v>123</v>
      </c>
      <c r="C126" s="38">
        <v>12</v>
      </c>
      <c r="D126" s="24" t="s">
        <v>55</v>
      </c>
      <c r="E126" s="13"/>
      <c r="F126" s="13"/>
      <c r="G126" s="9">
        <f t="shared" si="7"/>
        <v>0</v>
      </c>
    </row>
    <row r="127" spans="1:7" s="41" customFormat="1" x14ac:dyDescent="0.2">
      <c r="A127" s="23" t="s">
        <v>386</v>
      </c>
      <c r="B127" s="43" t="s">
        <v>124</v>
      </c>
      <c r="C127" s="38">
        <v>4</v>
      </c>
      <c r="D127" s="24" t="s">
        <v>55</v>
      </c>
      <c r="E127" s="13"/>
      <c r="F127" s="13"/>
      <c r="G127" s="9">
        <f t="shared" si="7"/>
        <v>0</v>
      </c>
    </row>
    <row r="128" spans="1:7" s="41" customFormat="1" x14ac:dyDescent="0.2">
      <c r="A128" s="23" t="s">
        <v>387</v>
      </c>
      <c r="B128" s="43" t="s">
        <v>125</v>
      </c>
      <c r="C128" s="38">
        <v>4</v>
      </c>
      <c r="D128" s="24" t="s">
        <v>55</v>
      </c>
      <c r="E128" s="13"/>
      <c r="F128" s="13"/>
      <c r="G128" s="9">
        <f t="shared" si="7"/>
        <v>0</v>
      </c>
    </row>
    <row r="129" spans="1:10" s="41" customFormat="1" x14ac:dyDescent="0.2">
      <c r="A129" s="23" t="s">
        <v>388</v>
      </c>
      <c r="B129" s="43" t="s">
        <v>126</v>
      </c>
      <c r="C129" s="38">
        <v>2</v>
      </c>
      <c r="D129" s="24" t="s">
        <v>55</v>
      </c>
      <c r="E129" s="13"/>
      <c r="F129" s="13"/>
      <c r="G129" s="9">
        <f t="shared" si="7"/>
        <v>0</v>
      </c>
    </row>
    <row r="130" spans="1:10" s="41" customFormat="1" x14ac:dyDescent="0.2">
      <c r="A130" s="65"/>
      <c r="B130" s="66" t="s">
        <v>356</v>
      </c>
      <c r="C130" s="67"/>
      <c r="D130" s="68"/>
      <c r="E130" s="67">
        <f>SUMPRODUCT(C101:C129,E101:E129)</f>
        <v>0</v>
      </c>
      <c r="F130" s="67">
        <f>SUMPRODUCT(C101:C129,F101:F129)</f>
        <v>0</v>
      </c>
      <c r="G130" s="69">
        <f>SUM(G101:G129)</f>
        <v>0</v>
      </c>
      <c r="I130" s="87"/>
      <c r="J130" s="42"/>
    </row>
    <row r="131" spans="1:10" s="41" customFormat="1" x14ac:dyDescent="0.2">
      <c r="A131" s="6" t="s">
        <v>207</v>
      </c>
      <c r="B131" s="44" t="s">
        <v>398</v>
      </c>
      <c r="C131" s="32"/>
      <c r="D131" s="31"/>
      <c r="E131" s="32"/>
      <c r="F131" s="32"/>
      <c r="G131" s="33"/>
    </row>
    <row r="132" spans="1:10" s="41" customFormat="1" x14ac:dyDescent="0.2">
      <c r="A132" s="23" t="s">
        <v>389</v>
      </c>
      <c r="B132" s="43" t="s">
        <v>237</v>
      </c>
      <c r="C132" s="38">
        <v>40</v>
      </c>
      <c r="D132" s="24" t="s">
        <v>10</v>
      </c>
      <c r="E132" s="13"/>
      <c r="F132" s="13"/>
      <c r="G132" s="9">
        <f>(E132+F132)*C132</f>
        <v>0</v>
      </c>
    </row>
    <row r="133" spans="1:10" s="41" customFormat="1" x14ac:dyDescent="0.2">
      <c r="A133" s="23" t="s">
        <v>390</v>
      </c>
      <c r="B133" s="43" t="s">
        <v>604</v>
      </c>
      <c r="C133" s="38">
        <v>600</v>
      </c>
      <c r="D133" s="24" t="s">
        <v>605</v>
      </c>
      <c r="E133" s="13"/>
      <c r="F133" s="13"/>
      <c r="G133" s="9">
        <f>(E133+F133)*C133</f>
        <v>0</v>
      </c>
    </row>
    <row r="134" spans="1:10" s="41" customFormat="1" ht="38.25" x14ac:dyDescent="0.2">
      <c r="A134" s="23" t="s">
        <v>391</v>
      </c>
      <c r="B134" s="43" t="s">
        <v>601</v>
      </c>
      <c r="C134" s="38">
        <v>2</v>
      </c>
      <c r="D134" s="24" t="s">
        <v>10</v>
      </c>
      <c r="E134" s="13"/>
      <c r="F134" s="13"/>
      <c r="G134" s="34">
        <f>(E134+F134)*C134</f>
        <v>0</v>
      </c>
    </row>
    <row r="135" spans="1:10" s="41" customFormat="1" x14ac:dyDescent="0.2">
      <c r="A135" s="23" t="s">
        <v>392</v>
      </c>
      <c r="B135" s="43" t="s">
        <v>238</v>
      </c>
      <c r="C135" s="38"/>
      <c r="D135" s="24"/>
      <c r="E135" s="38"/>
      <c r="F135" s="38"/>
      <c r="G135" s="9"/>
    </row>
    <row r="136" spans="1:10" s="41" customFormat="1" x14ac:dyDescent="0.2">
      <c r="A136" s="23" t="s">
        <v>606</v>
      </c>
      <c r="B136" s="43" t="s">
        <v>239</v>
      </c>
      <c r="C136" s="38">
        <v>10</v>
      </c>
      <c r="D136" s="24" t="s">
        <v>10</v>
      </c>
      <c r="E136" s="13"/>
      <c r="F136" s="13"/>
      <c r="G136" s="9">
        <f>SUM(E136,F136)*C136</f>
        <v>0</v>
      </c>
    </row>
    <row r="137" spans="1:10" s="41" customFormat="1" x14ac:dyDescent="0.2">
      <c r="A137" s="23" t="s">
        <v>607</v>
      </c>
      <c r="B137" s="43" t="s">
        <v>240</v>
      </c>
      <c r="C137" s="38">
        <v>20</v>
      </c>
      <c r="D137" s="24" t="s">
        <v>10</v>
      </c>
      <c r="E137" s="13"/>
      <c r="F137" s="13"/>
      <c r="G137" s="9">
        <f>SUM(E137,F137)*C137</f>
        <v>0</v>
      </c>
    </row>
    <row r="138" spans="1:10" s="41" customFormat="1" x14ac:dyDescent="0.2">
      <c r="A138" s="23" t="s">
        <v>608</v>
      </c>
      <c r="B138" s="43" t="s">
        <v>241</v>
      </c>
      <c r="C138" s="38">
        <v>4</v>
      </c>
      <c r="D138" s="24" t="s">
        <v>10</v>
      </c>
      <c r="E138" s="13"/>
      <c r="F138" s="13"/>
      <c r="G138" s="9">
        <f>SUM(E138,F138)*C138</f>
        <v>0</v>
      </c>
    </row>
    <row r="139" spans="1:10" s="41" customFormat="1" x14ac:dyDescent="0.2">
      <c r="A139" s="23" t="s">
        <v>609</v>
      </c>
      <c r="B139" s="43" t="s">
        <v>242</v>
      </c>
      <c r="C139" s="38">
        <v>60</v>
      </c>
      <c r="D139" s="24" t="s">
        <v>10</v>
      </c>
      <c r="E139" s="13"/>
      <c r="F139" s="13"/>
      <c r="G139" s="9">
        <f>SUM(E139,F139)*C139</f>
        <v>0</v>
      </c>
    </row>
    <row r="140" spans="1:10" s="41" customFormat="1" x14ac:dyDescent="0.2">
      <c r="A140" s="50" t="s">
        <v>393</v>
      </c>
      <c r="B140" s="43" t="s">
        <v>243</v>
      </c>
      <c r="C140" s="38"/>
      <c r="D140" s="24" t="s">
        <v>2</v>
      </c>
      <c r="E140" s="38"/>
      <c r="F140" s="38"/>
      <c r="G140" s="9">
        <f>(E140+F140)*C140</f>
        <v>0</v>
      </c>
    </row>
    <row r="141" spans="1:10" s="41" customFormat="1" x14ac:dyDescent="0.2">
      <c r="A141" s="23" t="s">
        <v>610</v>
      </c>
      <c r="B141" s="43" t="s">
        <v>599</v>
      </c>
      <c r="C141" s="38">
        <v>20</v>
      </c>
      <c r="D141" s="24" t="s">
        <v>10</v>
      </c>
      <c r="E141" s="13"/>
      <c r="F141" s="13"/>
      <c r="G141" s="9">
        <f>(E141+F141)*C141</f>
        <v>0</v>
      </c>
    </row>
    <row r="142" spans="1:10" s="41" customFormat="1" x14ac:dyDescent="0.2">
      <c r="A142" s="23" t="s">
        <v>611</v>
      </c>
      <c r="B142" s="43" t="s">
        <v>597</v>
      </c>
      <c r="C142" s="38">
        <v>12</v>
      </c>
      <c r="D142" s="24" t="s">
        <v>10</v>
      </c>
      <c r="E142" s="13"/>
      <c r="F142" s="13"/>
      <c r="G142" s="9">
        <f>(E142+F142)*C142</f>
        <v>0</v>
      </c>
    </row>
    <row r="143" spans="1:10" s="41" customFormat="1" x14ac:dyDescent="0.2">
      <c r="A143" s="23" t="s">
        <v>612</v>
      </c>
      <c r="B143" s="43" t="s">
        <v>598</v>
      </c>
      <c r="C143" s="38">
        <v>8</v>
      </c>
      <c r="D143" s="24" t="s">
        <v>10</v>
      </c>
      <c r="E143" s="13"/>
      <c r="F143" s="13"/>
      <c r="G143" s="9">
        <f>(E143+F143)*C143</f>
        <v>0</v>
      </c>
    </row>
    <row r="144" spans="1:10" s="41" customFormat="1" x14ac:dyDescent="0.2">
      <c r="A144" s="23" t="s">
        <v>394</v>
      </c>
      <c r="B144" s="43" t="s">
        <v>221</v>
      </c>
      <c r="C144" s="38"/>
      <c r="D144" s="24" t="s">
        <v>2</v>
      </c>
      <c r="E144" s="38"/>
      <c r="F144" s="38"/>
      <c r="G144" s="9"/>
    </row>
    <row r="145" spans="1:10" s="41" customFormat="1" x14ac:dyDescent="0.2">
      <c r="A145" s="23" t="s">
        <v>613</v>
      </c>
      <c r="B145" s="43" t="s">
        <v>600</v>
      </c>
      <c r="C145" s="38">
        <v>2</v>
      </c>
      <c r="D145" s="24" t="s">
        <v>10</v>
      </c>
      <c r="E145" s="13"/>
      <c r="F145" s="13"/>
      <c r="G145" s="9">
        <f>(E145+F145)*C145</f>
        <v>0</v>
      </c>
    </row>
    <row r="146" spans="1:10" s="41" customFormat="1" x14ac:dyDescent="0.2">
      <c r="A146" s="23" t="s">
        <v>395</v>
      </c>
      <c r="B146" s="43" t="s">
        <v>244</v>
      </c>
      <c r="C146" s="38">
        <v>2</v>
      </c>
      <c r="D146" s="24" t="s">
        <v>10</v>
      </c>
      <c r="E146" s="13"/>
      <c r="F146" s="13"/>
      <c r="G146" s="9">
        <f>(E146+F146)*C146</f>
        <v>0</v>
      </c>
    </row>
    <row r="147" spans="1:10" s="41" customFormat="1" x14ac:dyDescent="0.2">
      <c r="A147" s="23" t="s">
        <v>396</v>
      </c>
      <c r="B147" s="43" t="s">
        <v>602</v>
      </c>
      <c r="C147" s="38">
        <v>8</v>
      </c>
      <c r="D147" s="24" t="s">
        <v>16</v>
      </c>
      <c r="E147" s="13"/>
      <c r="F147" s="13"/>
      <c r="G147" s="9">
        <f t="shared" ref="G147" si="8">SUM(E147:F147)*C147</f>
        <v>0</v>
      </c>
    </row>
    <row r="148" spans="1:10" s="41" customFormat="1" x14ac:dyDescent="0.2">
      <c r="A148" s="23" t="s">
        <v>397</v>
      </c>
      <c r="B148" s="43" t="s">
        <v>245</v>
      </c>
      <c r="C148" s="38"/>
      <c r="D148" s="24"/>
      <c r="E148" s="38"/>
      <c r="F148" s="38"/>
      <c r="G148" s="9"/>
    </row>
    <row r="149" spans="1:10" s="41" customFormat="1" x14ac:dyDescent="0.2">
      <c r="A149" s="23" t="s">
        <v>614</v>
      </c>
      <c r="B149" s="43" t="s">
        <v>627</v>
      </c>
      <c r="C149" s="38">
        <v>2000</v>
      </c>
      <c r="D149" s="24" t="s">
        <v>14</v>
      </c>
      <c r="E149" s="13"/>
      <c r="F149" s="13"/>
      <c r="G149" s="9">
        <f>(E149+F149)*C149</f>
        <v>0</v>
      </c>
    </row>
    <row r="150" spans="1:10" s="41" customFormat="1" x14ac:dyDescent="0.2">
      <c r="A150" s="23" t="s">
        <v>616</v>
      </c>
      <c r="B150" s="43" t="s">
        <v>628</v>
      </c>
      <c r="C150" s="38">
        <v>700</v>
      </c>
      <c r="D150" s="24" t="s">
        <v>14</v>
      </c>
      <c r="E150" s="13"/>
      <c r="F150" s="13"/>
      <c r="G150" s="9">
        <f>(E150+F150)*C150</f>
        <v>0</v>
      </c>
    </row>
    <row r="151" spans="1:10" s="41" customFormat="1" x14ac:dyDescent="0.2">
      <c r="A151" s="23" t="s">
        <v>615</v>
      </c>
      <c r="B151" s="43" t="s">
        <v>603</v>
      </c>
      <c r="C151" s="38">
        <v>500</v>
      </c>
      <c r="D151" s="24" t="s">
        <v>14</v>
      </c>
      <c r="E151" s="13"/>
      <c r="F151" s="13"/>
      <c r="G151" s="9">
        <f>(E151+F151)*C151</f>
        <v>0</v>
      </c>
    </row>
    <row r="152" spans="1:10" s="41" customFormat="1" x14ac:dyDescent="0.2">
      <c r="A152" s="6"/>
      <c r="B152" s="44" t="s">
        <v>399</v>
      </c>
      <c r="C152" s="2"/>
      <c r="D152" s="3"/>
      <c r="E152" s="2">
        <f>SUMPRODUCT(C132:C151,E132:E151)</f>
        <v>0</v>
      </c>
      <c r="F152" s="4">
        <f>SUMPRODUCT(C132:C151,F132:F151)</f>
        <v>0</v>
      </c>
      <c r="G152" s="5">
        <f xml:space="preserve"> SUM(G132:G151)</f>
        <v>0</v>
      </c>
    </row>
    <row r="153" spans="1:10" s="41" customFormat="1" x14ac:dyDescent="0.2">
      <c r="A153" s="23"/>
      <c r="B153" s="66" t="s">
        <v>400</v>
      </c>
      <c r="C153" s="67"/>
      <c r="D153" s="68"/>
      <c r="E153" s="67">
        <f>E152+E130+E99+E90+E82+E76+E64+E59</f>
        <v>0</v>
      </c>
      <c r="F153" s="67">
        <f>F152+F130+F99+F90+F82+F76+F64+F59</f>
        <v>0</v>
      </c>
      <c r="G153" s="69">
        <f>G152+G130+G99+G90+G82+G76+G64+G59</f>
        <v>0</v>
      </c>
      <c r="I153" s="87"/>
      <c r="J153" s="42"/>
    </row>
    <row r="154" spans="1:10" s="41" customFormat="1" x14ac:dyDescent="0.2">
      <c r="A154" s="70">
        <v>4</v>
      </c>
      <c r="B154" s="71" t="s">
        <v>401</v>
      </c>
      <c r="C154" s="72"/>
      <c r="D154" s="73"/>
      <c r="E154" s="72"/>
      <c r="F154" s="72"/>
      <c r="G154" s="74"/>
    </row>
    <row r="155" spans="1:10" s="41" customFormat="1" x14ac:dyDescent="0.2">
      <c r="A155" s="65" t="s">
        <v>208</v>
      </c>
      <c r="B155" s="66" t="s">
        <v>402</v>
      </c>
      <c r="C155" s="38"/>
      <c r="D155" s="24"/>
      <c r="E155" s="38"/>
      <c r="F155" s="38"/>
      <c r="G155" s="9"/>
    </row>
    <row r="156" spans="1:10" s="41" customFormat="1" x14ac:dyDescent="0.2">
      <c r="A156" s="23" t="s">
        <v>656</v>
      </c>
      <c r="B156" s="43" t="s">
        <v>36</v>
      </c>
      <c r="C156" s="38">
        <v>182</v>
      </c>
      <c r="D156" s="24" t="s">
        <v>32</v>
      </c>
      <c r="E156" s="38" t="s">
        <v>33</v>
      </c>
      <c r="F156" s="13"/>
      <c r="G156" s="9">
        <f t="shared" ref="G156" si="9">(SUM(E156:F156))*C156</f>
        <v>0</v>
      </c>
    </row>
    <row r="157" spans="1:10" s="41" customFormat="1" x14ac:dyDescent="0.2">
      <c r="A157" s="23" t="s">
        <v>657</v>
      </c>
      <c r="B157" s="43" t="s">
        <v>44</v>
      </c>
      <c r="C157" s="38">
        <v>5</v>
      </c>
      <c r="D157" s="24" t="s">
        <v>32</v>
      </c>
      <c r="E157" s="38" t="s">
        <v>33</v>
      </c>
      <c r="F157" s="13"/>
      <c r="G157" s="9">
        <f>(SUM(E157:F157))*C157</f>
        <v>0</v>
      </c>
    </row>
    <row r="158" spans="1:10" s="41" customFormat="1" x14ac:dyDescent="0.2">
      <c r="A158" s="23" t="s">
        <v>658</v>
      </c>
      <c r="B158" s="43" t="s">
        <v>45</v>
      </c>
      <c r="C158" s="38">
        <v>20</v>
      </c>
      <c r="D158" s="24" t="s">
        <v>32</v>
      </c>
      <c r="E158" s="38" t="s">
        <v>33</v>
      </c>
      <c r="F158" s="13"/>
      <c r="G158" s="9">
        <f>(SUM(E158:F158))*C158</f>
        <v>0</v>
      </c>
    </row>
    <row r="159" spans="1:10" s="41" customFormat="1" x14ac:dyDescent="0.2">
      <c r="A159" s="23" t="s">
        <v>659</v>
      </c>
      <c r="B159" s="43" t="s">
        <v>46</v>
      </c>
      <c r="C159" s="38">
        <v>2</v>
      </c>
      <c r="D159" s="24" t="s">
        <v>47</v>
      </c>
      <c r="E159" s="38" t="s">
        <v>33</v>
      </c>
      <c r="F159" s="13"/>
      <c r="G159" s="9">
        <f>(SUM(E159:F159))*C159</f>
        <v>0</v>
      </c>
    </row>
    <row r="160" spans="1:10" s="41" customFormat="1" x14ac:dyDescent="0.2">
      <c r="A160" s="23" t="s">
        <v>660</v>
      </c>
      <c r="B160" s="43" t="s">
        <v>48</v>
      </c>
      <c r="C160" s="38">
        <v>18</v>
      </c>
      <c r="D160" s="24" t="s">
        <v>32</v>
      </c>
      <c r="E160" s="38" t="s">
        <v>33</v>
      </c>
      <c r="F160" s="13"/>
      <c r="G160" s="9">
        <f>(SUM(E160:F160))*C160</f>
        <v>0</v>
      </c>
    </row>
    <row r="161" spans="1:10" s="41" customFormat="1" x14ac:dyDescent="0.2">
      <c r="A161" s="6"/>
      <c r="B161" s="44" t="s">
        <v>130</v>
      </c>
      <c r="C161" s="2"/>
      <c r="D161" s="1"/>
      <c r="E161" s="2" t="s">
        <v>33</v>
      </c>
      <c r="F161" s="2">
        <f>SUMPRODUCT(C156:C160,F156:F160)</f>
        <v>0</v>
      </c>
      <c r="G161" s="5">
        <f>SUM(G156:G160)</f>
        <v>0</v>
      </c>
      <c r="I161" s="87"/>
      <c r="J161" s="42"/>
    </row>
    <row r="162" spans="1:10" s="41" customFormat="1" x14ac:dyDescent="0.2">
      <c r="A162" s="65" t="s">
        <v>209</v>
      </c>
      <c r="B162" s="66" t="s">
        <v>403</v>
      </c>
      <c r="C162" s="38"/>
      <c r="D162" s="24"/>
      <c r="E162" s="38"/>
      <c r="F162" s="38"/>
      <c r="G162" s="9"/>
    </row>
    <row r="163" spans="1:10" s="41" customFormat="1" x14ac:dyDescent="0.2">
      <c r="A163" s="23" t="s">
        <v>404</v>
      </c>
      <c r="B163" s="43" t="s">
        <v>128</v>
      </c>
      <c r="C163" s="38">
        <v>4</v>
      </c>
      <c r="D163" s="24" t="s">
        <v>55</v>
      </c>
      <c r="E163" s="13"/>
      <c r="F163" s="13"/>
      <c r="G163" s="9">
        <f>(SUM(E163:F163))*C163</f>
        <v>0</v>
      </c>
    </row>
    <row r="164" spans="1:10" s="41" customFormat="1" x14ac:dyDescent="0.2">
      <c r="A164" s="23" t="s">
        <v>405</v>
      </c>
      <c r="B164" s="43" t="s">
        <v>129</v>
      </c>
      <c r="C164" s="38">
        <v>4</v>
      </c>
      <c r="D164" s="24" t="s">
        <v>55</v>
      </c>
      <c r="E164" s="13"/>
      <c r="F164" s="13"/>
      <c r="G164" s="9">
        <f>(SUM(E164:F164))*C164</f>
        <v>0</v>
      </c>
    </row>
    <row r="165" spans="1:10" s="41" customFormat="1" x14ac:dyDescent="0.2">
      <c r="A165" s="23"/>
      <c r="B165" s="66" t="s">
        <v>406</v>
      </c>
      <c r="C165" s="67"/>
      <c r="D165" s="68"/>
      <c r="E165" s="67">
        <f>SUMPRODUCT(C163:C164,E163:E164)</f>
        <v>0</v>
      </c>
      <c r="F165" s="67">
        <f>SUMPRODUCT(C163:C164,F163:F164)</f>
        <v>0</v>
      </c>
      <c r="G165" s="69">
        <f>SUM(G163:G164)</f>
        <v>0</v>
      </c>
      <c r="I165" s="87"/>
      <c r="J165" s="42"/>
    </row>
    <row r="166" spans="1:10" s="41" customFormat="1" x14ac:dyDescent="0.2">
      <c r="A166" s="27" t="s">
        <v>407</v>
      </c>
      <c r="B166" s="45" t="s">
        <v>78</v>
      </c>
      <c r="C166" s="46"/>
      <c r="D166" s="25"/>
      <c r="E166" s="46"/>
      <c r="F166" s="46"/>
      <c r="G166" s="26"/>
      <c r="I166" s="87"/>
    </row>
    <row r="167" spans="1:10" s="41" customFormat="1" x14ac:dyDescent="0.2">
      <c r="A167" s="23" t="s">
        <v>661</v>
      </c>
      <c r="B167" s="43" t="s">
        <v>81</v>
      </c>
      <c r="C167" s="38">
        <v>18</v>
      </c>
      <c r="D167" s="24" t="s">
        <v>32</v>
      </c>
      <c r="E167" s="13"/>
      <c r="F167" s="13"/>
      <c r="G167" s="9">
        <f>(SUM(E167:F167))*C167</f>
        <v>0</v>
      </c>
      <c r="I167" s="87"/>
    </row>
    <row r="168" spans="1:10" s="41" customFormat="1" x14ac:dyDescent="0.2">
      <c r="A168" s="23" t="s">
        <v>662</v>
      </c>
      <c r="B168" s="43" t="s">
        <v>82</v>
      </c>
      <c r="C168" s="38">
        <v>18</v>
      </c>
      <c r="D168" s="24" t="s">
        <v>32</v>
      </c>
      <c r="E168" s="13"/>
      <c r="F168" s="13"/>
      <c r="G168" s="9">
        <f>(SUM(E168:F168))*C168</f>
        <v>0</v>
      </c>
      <c r="I168" s="87"/>
    </row>
    <row r="169" spans="1:10" s="41" customFormat="1" x14ac:dyDescent="0.2">
      <c r="A169" s="23" t="s">
        <v>663</v>
      </c>
      <c r="B169" s="43" t="s">
        <v>83</v>
      </c>
      <c r="C169" s="38">
        <v>18</v>
      </c>
      <c r="D169" s="24" t="s">
        <v>32</v>
      </c>
      <c r="E169" s="13"/>
      <c r="F169" s="13"/>
      <c r="G169" s="9">
        <f>(SUM(E169:F169))*C169</f>
        <v>0</v>
      </c>
      <c r="I169" s="87"/>
    </row>
    <row r="170" spans="1:10" s="41" customFormat="1" x14ac:dyDescent="0.2">
      <c r="A170" s="23" t="s">
        <v>664</v>
      </c>
      <c r="B170" s="43" t="s">
        <v>279</v>
      </c>
      <c r="C170" s="38">
        <v>182</v>
      </c>
      <c r="D170" s="24" t="s">
        <v>32</v>
      </c>
      <c r="E170" s="13"/>
      <c r="F170" s="13"/>
      <c r="G170" s="9">
        <f>(SUM(E170:F170))*C170</f>
        <v>0</v>
      </c>
      <c r="I170" s="87"/>
    </row>
    <row r="171" spans="1:10" s="41" customFormat="1" x14ac:dyDescent="0.2">
      <c r="A171" s="23" t="s">
        <v>665</v>
      </c>
      <c r="B171" s="43" t="s">
        <v>280</v>
      </c>
      <c r="C171" s="38">
        <v>182</v>
      </c>
      <c r="D171" s="24" t="s">
        <v>32</v>
      </c>
      <c r="E171" s="38" t="s">
        <v>33</v>
      </c>
      <c r="F171" s="13"/>
      <c r="G171" s="9">
        <f>(SUM(E171:F171))*C171</f>
        <v>0</v>
      </c>
      <c r="I171" s="87"/>
    </row>
    <row r="172" spans="1:10" s="41" customFormat="1" x14ac:dyDescent="0.2">
      <c r="A172" s="6"/>
      <c r="B172" s="44" t="s">
        <v>131</v>
      </c>
      <c r="C172" s="2"/>
      <c r="D172" s="1"/>
      <c r="E172" s="2">
        <f>SUMPRODUCT(C167:C171,E167:E171)</f>
        <v>0</v>
      </c>
      <c r="F172" s="2">
        <f>SUMPRODUCT(C167:C171,F167:F171)</f>
        <v>0</v>
      </c>
      <c r="G172" s="5">
        <f>SUM(G167:G171)</f>
        <v>0</v>
      </c>
      <c r="I172" s="87"/>
      <c r="J172" s="42"/>
    </row>
    <row r="173" spans="1:10" s="41" customFormat="1" x14ac:dyDescent="0.2">
      <c r="A173" s="27" t="s">
        <v>408</v>
      </c>
      <c r="B173" s="28" t="s">
        <v>23</v>
      </c>
      <c r="C173" s="38"/>
      <c r="D173" s="24"/>
      <c r="E173" s="29"/>
      <c r="F173" s="29"/>
      <c r="G173" s="30"/>
      <c r="I173" s="87"/>
    </row>
    <row r="174" spans="1:10" s="41" customFormat="1" x14ac:dyDescent="0.2">
      <c r="A174" s="6" t="s">
        <v>409</v>
      </c>
      <c r="B174" s="44" t="s">
        <v>277</v>
      </c>
      <c r="C174" s="32"/>
      <c r="D174" s="31"/>
      <c r="E174" s="32"/>
      <c r="F174" s="32"/>
      <c r="G174" s="33"/>
      <c r="I174" s="87"/>
    </row>
    <row r="175" spans="1:10" s="41" customFormat="1" x14ac:dyDescent="0.2">
      <c r="A175" s="23" t="s">
        <v>410</v>
      </c>
      <c r="B175" s="43" t="s">
        <v>133</v>
      </c>
      <c r="C175" s="38">
        <v>30</v>
      </c>
      <c r="D175" s="24" t="s">
        <v>18</v>
      </c>
      <c r="E175" s="13"/>
      <c r="F175" s="13"/>
      <c r="G175" s="9">
        <f t="shared" ref="G175:G196" si="10">SUM(E175:F175)*C175</f>
        <v>0</v>
      </c>
      <c r="I175" s="87"/>
    </row>
    <row r="176" spans="1:10" s="41" customFormat="1" x14ac:dyDescent="0.2">
      <c r="A176" s="23" t="s">
        <v>411</v>
      </c>
      <c r="B176" s="43" t="s">
        <v>134</v>
      </c>
      <c r="C176" s="38">
        <v>7</v>
      </c>
      <c r="D176" s="24" t="s">
        <v>18</v>
      </c>
      <c r="E176" s="13"/>
      <c r="F176" s="13"/>
      <c r="G176" s="9">
        <f>SUM(E176:F176)*C176</f>
        <v>0</v>
      </c>
      <c r="I176" s="87"/>
    </row>
    <row r="177" spans="1:9" s="41" customFormat="1" x14ac:dyDescent="0.2">
      <c r="A177" s="23" t="s">
        <v>412</v>
      </c>
      <c r="B177" s="43" t="s">
        <v>135</v>
      </c>
      <c r="C177" s="38">
        <v>6</v>
      </c>
      <c r="D177" s="24" t="s">
        <v>16</v>
      </c>
      <c r="E177" s="13"/>
      <c r="F177" s="13"/>
      <c r="G177" s="9">
        <f t="shared" si="10"/>
        <v>0</v>
      </c>
      <c r="I177" s="87"/>
    </row>
    <row r="178" spans="1:9" s="41" customFormat="1" x14ac:dyDescent="0.2">
      <c r="A178" s="23" t="s">
        <v>413</v>
      </c>
      <c r="B178" s="43" t="s">
        <v>136</v>
      </c>
      <c r="C178" s="38">
        <v>6</v>
      </c>
      <c r="D178" s="24" t="s">
        <v>16</v>
      </c>
      <c r="E178" s="13"/>
      <c r="F178" s="13"/>
      <c r="G178" s="9">
        <f t="shared" si="10"/>
        <v>0</v>
      </c>
      <c r="I178" s="87"/>
    </row>
    <row r="179" spans="1:9" s="41" customFormat="1" x14ac:dyDescent="0.2">
      <c r="A179" s="23" t="s">
        <v>414</v>
      </c>
      <c r="B179" s="43" t="s">
        <v>137</v>
      </c>
      <c r="C179" s="38">
        <v>6</v>
      </c>
      <c r="D179" s="24" t="s">
        <v>16</v>
      </c>
      <c r="E179" s="13"/>
      <c r="F179" s="13"/>
      <c r="G179" s="9">
        <f t="shared" si="10"/>
        <v>0</v>
      </c>
      <c r="I179" s="87"/>
    </row>
    <row r="180" spans="1:9" s="41" customFormat="1" x14ac:dyDescent="0.2">
      <c r="A180" s="23" t="s">
        <v>415</v>
      </c>
      <c r="B180" s="43" t="s">
        <v>138</v>
      </c>
      <c r="C180" s="38">
        <v>6</v>
      </c>
      <c r="D180" s="24" t="s">
        <v>16</v>
      </c>
      <c r="E180" s="13"/>
      <c r="F180" s="13"/>
      <c r="G180" s="9">
        <f t="shared" si="10"/>
        <v>0</v>
      </c>
      <c r="I180" s="87"/>
    </row>
    <row r="181" spans="1:9" s="41" customFormat="1" x14ac:dyDescent="0.2">
      <c r="A181" s="23" t="s">
        <v>416</v>
      </c>
      <c r="B181" s="43" t="s">
        <v>139</v>
      </c>
      <c r="C181" s="38">
        <v>3</v>
      </c>
      <c r="D181" s="24" t="s">
        <v>16</v>
      </c>
      <c r="E181" s="13"/>
      <c r="F181" s="13"/>
      <c r="G181" s="9">
        <f t="shared" si="10"/>
        <v>0</v>
      </c>
      <c r="I181" s="87"/>
    </row>
    <row r="182" spans="1:9" s="41" customFormat="1" x14ac:dyDescent="0.2">
      <c r="A182" s="23" t="s">
        <v>417</v>
      </c>
      <c r="B182" s="43" t="s">
        <v>140</v>
      </c>
      <c r="C182" s="38">
        <v>6</v>
      </c>
      <c r="D182" s="24" t="s">
        <v>14</v>
      </c>
      <c r="E182" s="13"/>
      <c r="F182" s="13"/>
      <c r="G182" s="9">
        <f t="shared" si="10"/>
        <v>0</v>
      </c>
      <c r="I182" s="87"/>
    </row>
    <row r="183" spans="1:9" s="41" customFormat="1" x14ac:dyDescent="0.2">
      <c r="A183" s="23" t="s">
        <v>418</v>
      </c>
      <c r="B183" s="43" t="s">
        <v>141</v>
      </c>
      <c r="C183" s="38">
        <v>2</v>
      </c>
      <c r="D183" s="24" t="s">
        <v>14</v>
      </c>
      <c r="E183" s="13"/>
      <c r="F183" s="13"/>
      <c r="G183" s="9">
        <f t="shared" si="10"/>
        <v>0</v>
      </c>
      <c r="I183" s="87"/>
    </row>
    <row r="184" spans="1:9" s="41" customFormat="1" x14ac:dyDescent="0.2">
      <c r="A184" s="23" t="s">
        <v>419</v>
      </c>
      <c r="B184" s="43" t="s">
        <v>142</v>
      </c>
      <c r="C184" s="38">
        <v>2</v>
      </c>
      <c r="D184" s="24" t="s">
        <v>16</v>
      </c>
      <c r="E184" s="13"/>
      <c r="F184" s="13"/>
      <c r="G184" s="9">
        <f t="shared" si="10"/>
        <v>0</v>
      </c>
      <c r="I184" s="87"/>
    </row>
    <row r="185" spans="1:9" s="41" customFormat="1" x14ac:dyDescent="0.2">
      <c r="A185" s="23" t="s">
        <v>420</v>
      </c>
      <c r="B185" s="43" t="s">
        <v>143</v>
      </c>
      <c r="C185" s="38">
        <v>2</v>
      </c>
      <c r="D185" s="24" t="s">
        <v>16</v>
      </c>
      <c r="E185" s="13"/>
      <c r="F185" s="13"/>
      <c r="G185" s="9">
        <f t="shared" si="10"/>
        <v>0</v>
      </c>
      <c r="I185" s="87"/>
    </row>
    <row r="186" spans="1:9" s="41" customFormat="1" x14ac:dyDescent="0.2">
      <c r="A186" s="23" t="s">
        <v>421</v>
      </c>
      <c r="B186" s="43" t="s">
        <v>144</v>
      </c>
      <c r="C186" s="38">
        <v>4</v>
      </c>
      <c r="D186" s="24" t="s">
        <v>16</v>
      </c>
      <c r="E186" s="13"/>
      <c r="F186" s="13"/>
      <c r="G186" s="9">
        <f t="shared" si="10"/>
        <v>0</v>
      </c>
      <c r="I186" s="87"/>
    </row>
    <row r="187" spans="1:9" s="41" customFormat="1" x14ac:dyDescent="0.2">
      <c r="A187" s="23" t="s">
        <v>422</v>
      </c>
      <c r="B187" s="43" t="s">
        <v>145</v>
      </c>
      <c r="C187" s="38">
        <v>12</v>
      </c>
      <c r="D187" s="24" t="s">
        <v>16</v>
      </c>
      <c r="E187" s="13"/>
      <c r="F187" s="13"/>
      <c r="G187" s="9">
        <f t="shared" si="10"/>
        <v>0</v>
      </c>
      <c r="I187" s="87"/>
    </row>
    <row r="188" spans="1:9" s="41" customFormat="1" x14ac:dyDescent="0.2">
      <c r="A188" s="23" t="s">
        <v>423</v>
      </c>
      <c r="B188" s="43" t="s">
        <v>146</v>
      </c>
      <c r="C188" s="38">
        <v>4</v>
      </c>
      <c r="D188" s="24" t="s">
        <v>16</v>
      </c>
      <c r="E188" s="13"/>
      <c r="F188" s="13"/>
      <c r="G188" s="9">
        <f t="shared" si="10"/>
        <v>0</v>
      </c>
      <c r="I188" s="87"/>
    </row>
    <row r="189" spans="1:9" s="41" customFormat="1" x14ac:dyDescent="0.2">
      <c r="A189" s="23" t="s">
        <v>424</v>
      </c>
      <c r="B189" s="43" t="s">
        <v>147</v>
      </c>
      <c r="C189" s="38">
        <v>30</v>
      </c>
      <c r="D189" s="24" t="s">
        <v>16</v>
      </c>
      <c r="E189" s="13"/>
      <c r="F189" s="13"/>
      <c r="G189" s="9">
        <f>SUM(E189:F189)*C189</f>
        <v>0</v>
      </c>
      <c r="I189" s="87"/>
    </row>
    <row r="190" spans="1:9" s="41" customFormat="1" x14ac:dyDescent="0.2">
      <c r="A190" s="23" t="s">
        <v>425</v>
      </c>
      <c r="B190" s="43" t="s">
        <v>148</v>
      </c>
      <c r="C190" s="38">
        <v>2</v>
      </c>
      <c r="D190" s="24" t="s">
        <v>16</v>
      </c>
      <c r="E190" s="13"/>
      <c r="F190" s="13"/>
      <c r="G190" s="9">
        <f>SUM(E190:F190)*C190</f>
        <v>0</v>
      </c>
      <c r="I190" s="87"/>
    </row>
    <row r="191" spans="1:9" s="41" customFormat="1" x14ac:dyDescent="0.2">
      <c r="A191" s="23" t="s">
        <v>426</v>
      </c>
      <c r="B191" s="43" t="s">
        <v>617</v>
      </c>
      <c r="C191" s="38">
        <v>4</v>
      </c>
      <c r="D191" s="24" t="s">
        <v>16</v>
      </c>
      <c r="E191" s="13"/>
      <c r="F191" s="13"/>
      <c r="G191" s="9">
        <f t="shared" si="10"/>
        <v>0</v>
      </c>
      <c r="I191" s="87"/>
    </row>
    <row r="192" spans="1:9" s="41" customFormat="1" x14ac:dyDescent="0.2">
      <c r="A192" s="23" t="s">
        <v>427</v>
      </c>
      <c r="B192" s="43" t="s">
        <v>149</v>
      </c>
      <c r="C192" s="38">
        <v>6</v>
      </c>
      <c r="D192" s="24" t="s">
        <v>16</v>
      </c>
      <c r="E192" s="13"/>
      <c r="F192" s="13"/>
      <c r="G192" s="9">
        <f t="shared" si="10"/>
        <v>0</v>
      </c>
      <c r="I192" s="87"/>
    </row>
    <row r="193" spans="1:7" s="41" customFormat="1" x14ac:dyDescent="0.2">
      <c r="A193" s="23" t="s">
        <v>428</v>
      </c>
      <c r="B193" s="43" t="s">
        <v>150</v>
      </c>
      <c r="C193" s="38">
        <v>10</v>
      </c>
      <c r="D193" s="24" t="s">
        <v>14</v>
      </c>
      <c r="E193" s="13"/>
      <c r="F193" s="13"/>
      <c r="G193" s="9">
        <f t="shared" si="10"/>
        <v>0</v>
      </c>
    </row>
    <row r="194" spans="1:7" s="41" customFormat="1" x14ac:dyDescent="0.2">
      <c r="A194" s="23" t="s">
        <v>429</v>
      </c>
      <c r="B194" s="43" t="s">
        <v>151</v>
      </c>
      <c r="C194" s="38">
        <v>3</v>
      </c>
      <c r="D194" s="24" t="s">
        <v>16</v>
      </c>
      <c r="E194" s="13"/>
      <c r="F194" s="13"/>
      <c r="G194" s="9">
        <f t="shared" si="10"/>
        <v>0</v>
      </c>
    </row>
    <row r="195" spans="1:7" s="41" customFormat="1" x14ac:dyDescent="0.2">
      <c r="A195" s="23" t="s">
        <v>430</v>
      </c>
      <c r="B195" s="43" t="s">
        <v>152</v>
      </c>
      <c r="C195" s="38">
        <v>4</v>
      </c>
      <c r="D195" s="24" t="s">
        <v>16</v>
      </c>
      <c r="E195" s="13"/>
      <c r="F195" s="13"/>
      <c r="G195" s="9">
        <f t="shared" si="10"/>
        <v>0</v>
      </c>
    </row>
    <row r="196" spans="1:7" s="41" customFormat="1" x14ac:dyDescent="0.2">
      <c r="A196" s="23" t="s">
        <v>431</v>
      </c>
      <c r="B196" s="43" t="s">
        <v>153</v>
      </c>
      <c r="C196" s="38">
        <v>6</v>
      </c>
      <c r="D196" s="24" t="s">
        <v>16</v>
      </c>
      <c r="E196" s="13"/>
      <c r="F196" s="13"/>
      <c r="G196" s="9">
        <f t="shared" si="10"/>
        <v>0</v>
      </c>
    </row>
    <row r="197" spans="1:7" s="41" customFormat="1" x14ac:dyDescent="0.2">
      <c r="A197" s="23" t="s">
        <v>432</v>
      </c>
      <c r="B197" s="43" t="s">
        <v>154</v>
      </c>
      <c r="C197" s="38">
        <v>2</v>
      </c>
      <c r="D197" s="24" t="s">
        <v>16</v>
      </c>
      <c r="E197" s="13"/>
      <c r="F197" s="13"/>
      <c r="G197" s="9">
        <f>SUM(E197:F197)*C197</f>
        <v>0</v>
      </c>
    </row>
    <row r="198" spans="1:7" s="41" customFormat="1" x14ac:dyDescent="0.2">
      <c r="A198" s="23" t="s">
        <v>433</v>
      </c>
      <c r="B198" s="43" t="s">
        <v>155</v>
      </c>
      <c r="C198" s="38">
        <v>4</v>
      </c>
      <c r="D198" s="24" t="s">
        <v>16</v>
      </c>
      <c r="E198" s="13"/>
      <c r="F198" s="13"/>
      <c r="G198" s="9">
        <f t="shared" ref="G198:G208" si="11">SUM(E198:F198)*C198</f>
        <v>0</v>
      </c>
    </row>
    <row r="199" spans="1:7" s="41" customFormat="1" x14ac:dyDescent="0.2">
      <c r="A199" s="23" t="s">
        <v>434</v>
      </c>
      <c r="B199" s="43" t="s">
        <v>134</v>
      </c>
      <c r="C199" s="38">
        <v>9</v>
      </c>
      <c r="D199" s="24" t="s">
        <v>18</v>
      </c>
      <c r="E199" s="13"/>
      <c r="F199" s="13"/>
      <c r="G199" s="9">
        <f t="shared" si="11"/>
        <v>0</v>
      </c>
    </row>
    <row r="200" spans="1:7" s="41" customFormat="1" x14ac:dyDescent="0.2">
      <c r="A200" s="23" t="s">
        <v>435</v>
      </c>
      <c r="B200" s="43" t="s">
        <v>618</v>
      </c>
      <c r="C200" s="38">
        <v>68</v>
      </c>
      <c r="D200" s="24" t="s">
        <v>14</v>
      </c>
      <c r="E200" s="13"/>
      <c r="F200" s="13"/>
      <c r="G200" s="9">
        <f>SUM(E200:F200)*C200</f>
        <v>0</v>
      </c>
    </row>
    <row r="201" spans="1:7" s="41" customFormat="1" ht="25.5" x14ac:dyDescent="0.2">
      <c r="A201" s="23" t="s">
        <v>436</v>
      </c>
      <c r="B201" s="43" t="s">
        <v>619</v>
      </c>
      <c r="C201" s="38">
        <v>70</v>
      </c>
      <c r="D201" s="24" t="s">
        <v>14</v>
      </c>
      <c r="E201" s="13"/>
      <c r="F201" s="13"/>
      <c r="G201" s="9">
        <f>SUM(E201:F201)*C201</f>
        <v>0</v>
      </c>
    </row>
    <row r="202" spans="1:7" s="41" customFormat="1" x14ac:dyDescent="0.2">
      <c r="A202" s="23" t="s">
        <v>437</v>
      </c>
      <c r="B202" s="43" t="s">
        <v>157</v>
      </c>
      <c r="C202" s="38">
        <v>7</v>
      </c>
      <c r="D202" s="24" t="s">
        <v>14</v>
      </c>
      <c r="E202" s="13"/>
      <c r="F202" s="13"/>
      <c r="G202" s="9">
        <f>SUM(E202:F202)*C202</f>
        <v>0</v>
      </c>
    </row>
    <row r="203" spans="1:7" s="41" customFormat="1" x14ac:dyDescent="0.2">
      <c r="A203" s="23" t="s">
        <v>438</v>
      </c>
      <c r="B203" s="43" t="s">
        <v>632</v>
      </c>
      <c r="C203" s="38">
        <v>30</v>
      </c>
      <c r="D203" s="24" t="s">
        <v>14</v>
      </c>
      <c r="E203" s="13"/>
      <c r="F203" s="13"/>
      <c r="G203" s="9">
        <f>SUM(E203:F203)*C203</f>
        <v>0</v>
      </c>
    </row>
    <row r="204" spans="1:7" s="41" customFormat="1" x14ac:dyDescent="0.2">
      <c r="A204" s="23" t="s">
        <v>439</v>
      </c>
      <c r="B204" s="43" t="s">
        <v>620</v>
      </c>
      <c r="C204" s="38">
        <v>6</v>
      </c>
      <c r="D204" s="24" t="s">
        <v>16</v>
      </c>
      <c r="E204" s="13"/>
      <c r="F204" s="13"/>
      <c r="G204" s="9">
        <f t="shared" si="11"/>
        <v>0</v>
      </c>
    </row>
    <row r="205" spans="1:7" s="41" customFormat="1" ht="89.25" x14ac:dyDescent="0.2">
      <c r="A205" s="23" t="s">
        <v>440</v>
      </c>
      <c r="B205" s="43" t="s">
        <v>266</v>
      </c>
      <c r="C205" s="38">
        <v>1</v>
      </c>
      <c r="D205" s="24" t="s">
        <v>16</v>
      </c>
      <c r="E205" s="13"/>
      <c r="F205" s="13"/>
      <c r="G205" s="9">
        <f>SUM(E205:F205)*C205</f>
        <v>0</v>
      </c>
    </row>
    <row r="206" spans="1:7" s="41" customFormat="1" x14ac:dyDescent="0.2">
      <c r="A206" s="23" t="s">
        <v>441</v>
      </c>
      <c r="B206" s="43" t="s">
        <v>158</v>
      </c>
      <c r="C206" s="38">
        <v>2</v>
      </c>
      <c r="D206" s="24" t="s">
        <v>16</v>
      </c>
      <c r="E206" s="13"/>
      <c r="F206" s="13"/>
      <c r="G206" s="9">
        <f>SUM(E206:F206)*C206</f>
        <v>0</v>
      </c>
    </row>
    <row r="207" spans="1:7" s="41" customFormat="1" x14ac:dyDescent="0.2">
      <c r="A207" s="23" t="s">
        <v>442</v>
      </c>
      <c r="B207" s="43" t="s">
        <v>159</v>
      </c>
      <c r="C207" s="38">
        <v>1</v>
      </c>
      <c r="D207" s="24" t="s">
        <v>16</v>
      </c>
      <c r="E207" s="13"/>
      <c r="F207" s="13"/>
      <c r="G207" s="9">
        <f t="shared" si="11"/>
        <v>0</v>
      </c>
    </row>
    <row r="208" spans="1:7" s="41" customFormat="1" x14ac:dyDescent="0.2">
      <c r="A208" s="23" t="s">
        <v>443</v>
      </c>
      <c r="B208" s="43" t="s">
        <v>160</v>
      </c>
      <c r="C208" s="38">
        <v>1</v>
      </c>
      <c r="D208" s="24" t="s">
        <v>16</v>
      </c>
      <c r="E208" s="13"/>
      <c r="F208" s="13"/>
      <c r="G208" s="9">
        <f t="shared" si="11"/>
        <v>0</v>
      </c>
    </row>
    <row r="209" spans="1:10" s="41" customFormat="1" x14ac:dyDescent="0.2">
      <c r="A209" s="23" t="s">
        <v>444</v>
      </c>
      <c r="B209" s="43" t="s">
        <v>161</v>
      </c>
      <c r="C209" s="38">
        <v>1</v>
      </c>
      <c r="D209" s="24" t="s">
        <v>16</v>
      </c>
      <c r="E209" s="13"/>
      <c r="F209" s="13"/>
      <c r="G209" s="9">
        <f>SUM(E209:F209)*C209</f>
        <v>0</v>
      </c>
    </row>
    <row r="210" spans="1:10" s="41" customFormat="1" x14ac:dyDescent="0.2">
      <c r="A210" s="23" t="s">
        <v>445</v>
      </c>
      <c r="B210" s="43" t="s">
        <v>162</v>
      </c>
      <c r="C210" s="38">
        <v>2</v>
      </c>
      <c r="D210" s="24" t="s">
        <v>16</v>
      </c>
      <c r="E210" s="13"/>
      <c r="F210" s="13"/>
      <c r="G210" s="9">
        <f>SUM(E210:F210)*C210</f>
        <v>0</v>
      </c>
    </row>
    <row r="211" spans="1:10" s="41" customFormat="1" x14ac:dyDescent="0.2">
      <c r="A211" s="6"/>
      <c r="B211" s="44" t="s">
        <v>163</v>
      </c>
      <c r="C211" s="2"/>
      <c r="D211" s="1"/>
      <c r="E211" s="2">
        <f>SUMPRODUCT(C175:C210,E175:E210)</f>
        <v>0</v>
      </c>
      <c r="F211" s="2">
        <f>SUMPRODUCT(C175:C210,F175:F210)</f>
        <v>0</v>
      </c>
      <c r="G211" s="5">
        <f xml:space="preserve"> SUM(G175:G210)</f>
        <v>0</v>
      </c>
      <c r="I211" s="87"/>
      <c r="J211" s="42"/>
    </row>
    <row r="212" spans="1:10" s="41" customFormat="1" x14ac:dyDescent="0.2">
      <c r="A212" s="6" t="s">
        <v>446</v>
      </c>
      <c r="B212" s="44" t="s">
        <v>164</v>
      </c>
      <c r="C212" s="32"/>
      <c r="D212" s="31"/>
      <c r="E212" s="32"/>
      <c r="F212" s="32"/>
      <c r="G212" s="33"/>
    </row>
    <row r="213" spans="1:10" s="41" customFormat="1" ht="25.5" x14ac:dyDescent="0.2">
      <c r="A213" s="23" t="s">
        <v>447</v>
      </c>
      <c r="B213" s="43" t="s">
        <v>165</v>
      </c>
      <c r="C213" s="38">
        <v>1</v>
      </c>
      <c r="D213" s="24" t="s">
        <v>16</v>
      </c>
      <c r="E213" s="13"/>
      <c r="F213" s="13"/>
      <c r="G213" s="9">
        <f>SUM(E213:F213)*C213</f>
        <v>0</v>
      </c>
    </row>
    <row r="214" spans="1:10" s="41" customFormat="1" x14ac:dyDescent="0.2">
      <c r="A214" s="23" t="s">
        <v>448</v>
      </c>
      <c r="B214" s="43" t="s">
        <v>166</v>
      </c>
      <c r="C214" s="38">
        <v>2</v>
      </c>
      <c r="D214" s="24" t="s">
        <v>16</v>
      </c>
      <c r="E214" s="13"/>
      <c r="F214" s="13"/>
      <c r="G214" s="9">
        <f t="shared" ref="G214:G221" si="12">SUM(E214:F214)*C214</f>
        <v>0</v>
      </c>
    </row>
    <row r="215" spans="1:10" s="41" customFormat="1" x14ac:dyDescent="0.2">
      <c r="A215" s="23" t="s">
        <v>449</v>
      </c>
      <c r="B215" s="43" t="s">
        <v>167</v>
      </c>
      <c r="C215" s="38">
        <v>3</v>
      </c>
      <c r="D215" s="24" t="s">
        <v>16</v>
      </c>
      <c r="E215" s="13"/>
      <c r="F215" s="13"/>
      <c r="G215" s="9">
        <f t="shared" si="12"/>
        <v>0</v>
      </c>
    </row>
    <row r="216" spans="1:10" s="41" customFormat="1" ht="25.5" x14ac:dyDescent="0.2">
      <c r="A216" s="23" t="s">
        <v>450</v>
      </c>
      <c r="B216" s="43" t="s">
        <v>168</v>
      </c>
      <c r="C216" s="38">
        <v>1</v>
      </c>
      <c r="D216" s="24" t="s">
        <v>16</v>
      </c>
      <c r="E216" s="13"/>
      <c r="F216" s="13"/>
      <c r="G216" s="9">
        <f t="shared" si="12"/>
        <v>0</v>
      </c>
    </row>
    <row r="217" spans="1:10" s="41" customFormat="1" ht="25.5" x14ac:dyDescent="0.2">
      <c r="A217" s="23" t="s">
        <v>451</v>
      </c>
      <c r="B217" s="43" t="s">
        <v>169</v>
      </c>
      <c r="C217" s="38">
        <v>1</v>
      </c>
      <c r="D217" s="24" t="s">
        <v>16</v>
      </c>
      <c r="E217" s="13"/>
      <c r="F217" s="13"/>
      <c r="G217" s="9">
        <f t="shared" si="12"/>
        <v>0</v>
      </c>
    </row>
    <row r="218" spans="1:10" s="41" customFormat="1" ht="25.5" x14ac:dyDescent="0.2">
      <c r="A218" s="23" t="s">
        <v>452</v>
      </c>
      <c r="B218" s="43" t="s">
        <v>170</v>
      </c>
      <c r="C218" s="38">
        <v>1</v>
      </c>
      <c r="D218" s="24" t="s">
        <v>16</v>
      </c>
      <c r="E218" s="13"/>
      <c r="F218" s="13"/>
      <c r="G218" s="9">
        <f t="shared" si="12"/>
        <v>0</v>
      </c>
    </row>
    <row r="219" spans="1:10" s="42" customFormat="1" x14ac:dyDescent="0.2">
      <c r="A219" s="23" t="s">
        <v>453</v>
      </c>
      <c r="B219" s="43" t="s">
        <v>171</v>
      </c>
      <c r="C219" s="38">
        <v>1</v>
      </c>
      <c r="D219" s="24" t="s">
        <v>16</v>
      </c>
      <c r="E219" s="13"/>
      <c r="F219" s="13"/>
      <c r="G219" s="9">
        <f t="shared" si="12"/>
        <v>0</v>
      </c>
    </row>
    <row r="220" spans="1:10" s="85" customFormat="1" x14ac:dyDescent="0.2">
      <c r="A220" s="23" t="s">
        <v>454</v>
      </c>
      <c r="B220" s="43" t="s">
        <v>172</v>
      </c>
      <c r="C220" s="38">
        <v>1</v>
      </c>
      <c r="D220" s="24" t="s">
        <v>16</v>
      </c>
      <c r="E220" s="13"/>
      <c r="F220" s="13"/>
      <c r="G220" s="9">
        <f t="shared" si="12"/>
        <v>0</v>
      </c>
    </row>
    <row r="221" spans="1:10" s="42" customFormat="1" x14ac:dyDescent="0.2">
      <c r="A221" s="23" t="s">
        <v>455</v>
      </c>
      <c r="B221" s="43" t="s">
        <v>262</v>
      </c>
      <c r="C221" s="38">
        <v>1</v>
      </c>
      <c r="D221" s="24" t="s">
        <v>16</v>
      </c>
      <c r="E221" s="13"/>
      <c r="F221" s="13"/>
      <c r="G221" s="9">
        <f t="shared" si="12"/>
        <v>0</v>
      </c>
    </row>
    <row r="222" spans="1:10" s="42" customFormat="1" x14ac:dyDescent="0.2">
      <c r="A222" s="23" t="s">
        <v>456</v>
      </c>
      <c r="B222" s="43" t="s">
        <v>263</v>
      </c>
      <c r="C222" s="38">
        <v>1</v>
      </c>
      <c r="D222" s="24" t="s">
        <v>16</v>
      </c>
      <c r="E222" s="13"/>
      <c r="F222" s="13"/>
      <c r="G222" s="9">
        <f>SUM(E222:F222)*C222</f>
        <v>0</v>
      </c>
    </row>
    <row r="223" spans="1:10" s="42" customFormat="1" x14ac:dyDescent="0.2">
      <c r="A223" s="23" t="s">
        <v>457</v>
      </c>
      <c r="B223" s="43" t="s">
        <v>633</v>
      </c>
      <c r="C223" s="38">
        <v>3</v>
      </c>
      <c r="D223" s="24" t="s">
        <v>16</v>
      </c>
      <c r="E223" s="13"/>
      <c r="F223" s="13"/>
      <c r="G223" s="9">
        <f>SUM(E223:F223)*C223</f>
        <v>0</v>
      </c>
    </row>
    <row r="224" spans="1:10" s="42" customFormat="1" x14ac:dyDescent="0.2">
      <c r="A224" s="23" t="s">
        <v>458</v>
      </c>
      <c r="B224" s="43" t="s">
        <v>173</v>
      </c>
      <c r="C224" s="38">
        <v>4</v>
      </c>
      <c r="D224" s="24" t="s">
        <v>16</v>
      </c>
      <c r="E224" s="13"/>
      <c r="F224" s="13"/>
      <c r="G224" s="9">
        <f t="shared" ref="G224:G253" si="13">SUM(E224:F224)*C224</f>
        <v>0</v>
      </c>
    </row>
    <row r="225" spans="1:11" s="42" customFormat="1" x14ac:dyDescent="0.2">
      <c r="A225" s="23" t="s">
        <v>459</v>
      </c>
      <c r="B225" s="43" t="s">
        <v>174</v>
      </c>
      <c r="C225" s="38">
        <v>2</v>
      </c>
      <c r="D225" s="24" t="s">
        <v>16</v>
      </c>
      <c r="E225" s="13"/>
      <c r="F225" s="13"/>
      <c r="G225" s="9">
        <f t="shared" si="13"/>
        <v>0</v>
      </c>
      <c r="I225" s="49"/>
      <c r="J225" s="49"/>
      <c r="K225" s="49"/>
    </row>
    <row r="226" spans="1:11" s="42" customFormat="1" x14ac:dyDescent="0.2">
      <c r="A226" s="23" t="s">
        <v>460</v>
      </c>
      <c r="B226" s="43" t="s">
        <v>175</v>
      </c>
      <c r="C226" s="38">
        <v>3</v>
      </c>
      <c r="D226" s="24" t="s">
        <v>16</v>
      </c>
      <c r="E226" s="13"/>
      <c r="F226" s="13"/>
      <c r="G226" s="9">
        <f t="shared" si="13"/>
        <v>0</v>
      </c>
    </row>
    <row r="227" spans="1:11" s="42" customFormat="1" x14ac:dyDescent="0.2">
      <c r="A227" s="23" t="s">
        <v>461</v>
      </c>
      <c r="B227" s="43" t="s">
        <v>176</v>
      </c>
      <c r="C227" s="38">
        <v>1</v>
      </c>
      <c r="D227" s="24" t="s">
        <v>16</v>
      </c>
      <c r="E227" s="13"/>
      <c r="F227" s="13"/>
      <c r="G227" s="9">
        <f t="shared" si="13"/>
        <v>0</v>
      </c>
    </row>
    <row r="228" spans="1:11" s="42" customFormat="1" x14ac:dyDescent="0.2">
      <c r="A228" s="23" t="s">
        <v>462</v>
      </c>
      <c r="B228" s="43" t="s">
        <v>177</v>
      </c>
      <c r="C228" s="38">
        <v>11</v>
      </c>
      <c r="D228" s="24" t="s">
        <v>16</v>
      </c>
      <c r="E228" s="13"/>
      <c r="F228" s="13"/>
      <c r="G228" s="9">
        <f t="shared" si="13"/>
        <v>0</v>
      </c>
    </row>
    <row r="229" spans="1:11" s="42" customFormat="1" x14ac:dyDescent="0.2">
      <c r="A229" s="23" t="s">
        <v>463</v>
      </c>
      <c r="B229" s="43" t="s">
        <v>178</v>
      </c>
      <c r="C229" s="38">
        <v>2</v>
      </c>
      <c r="D229" s="24" t="s">
        <v>16</v>
      </c>
      <c r="E229" s="13"/>
      <c r="F229" s="13"/>
      <c r="G229" s="9">
        <f>SUM(E229:F229)*C229</f>
        <v>0</v>
      </c>
    </row>
    <row r="230" spans="1:11" s="42" customFormat="1" x14ac:dyDescent="0.2">
      <c r="A230" s="23" t="s">
        <v>464</v>
      </c>
      <c r="B230" s="43" t="s">
        <v>179</v>
      </c>
      <c r="C230" s="38">
        <v>2</v>
      </c>
      <c r="D230" s="24" t="s">
        <v>16</v>
      </c>
      <c r="E230" s="13"/>
      <c r="F230" s="13"/>
      <c r="G230" s="9">
        <f t="shared" si="13"/>
        <v>0</v>
      </c>
    </row>
    <row r="231" spans="1:11" s="42" customFormat="1" x14ac:dyDescent="0.2">
      <c r="A231" s="23" t="s">
        <v>465</v>
      </c>
      <c r="B231" s="43" t="s">
        <v>180</v>
      </c>
      <c r="C231" s="38">
        <v>1</v>
      </c>
      <c r="D231" s="24" t="s">
        <v>16</v>
      </c>
      <c r="E231" s="13"/>
      <c r="F231" s="13"/>
      <c r="G231" s="9">
        <f t="shared" si="13"/>
        <v>0</v>
      </c>
      <c r="H231" s="89"/>
      <c r="I231" s="11"/>
    </row>
    <row r="232" spans="1:11" s="42" customFormat="1" x14ac:dyDescent="0.2">
      <c r="A232" s="23" t="s">
        <v>466</v>
      </c>
      <c r="B232" s="43" t="s">
        <v>181</v>
      </c>
      <c r="C232" s="38">
        <v>15</v>
      </c>
      <c r="D232" s="24" t="s">
        <v>16</v>
      </c>
      <c r="E232" s="13"/>
      <c r="F232" s="13"/>
      <c r="G232" s="9">
        <f t="shared" si="13"/>
        <v>0</v>
      </c>
    </row>
    <row r="233" spans="1:11" s="42" customFormat="1" x14ac:dyDescent="0.2">
      <c r="A233" s="23" t="s">
        <v>467</v>
      </c>
      <c r="B233" s="43" t="s">
        <v>182</v>
      </c>
      <c r="C233" s="38">
        <v>2</v>
      </c>
      <c r="D233" s="24" t="s">
        <v>16</v>
      </c>
      <c r="E233" s="13"/>
      <c r="F233" s="13"/>
      <c r="G233" s="9">
        <f t="shared" si="13"/>
        <v>0</v>
      </c>
      <c r="I233" s="86"/>
    </row>
    <row r="234" spans="1:11" s="42" customFormat="1" x14ac:dyDescent="0.2">
      <c r="A234" s="23" t="s">
        <v>468</v>
      </c>
      <c r="B234" s="43" t="s">
        <v>183</v>
      </c>
      <c r="C234" s="38">
        <v>2</v>
      </c>
      <c r="D234" s="24" t="s">
        <v>16</v>
      </c>
      <c r="E234" s="13"/>
      <c r="F234" s="13"/>
      <c r="G234" s="9">
        <f t="shared" si="13"/>
        <v>0</v>
      </c>
      <c r="H234" s="90"/>
    </row>
    <row r="235" spans="1:11" s="42" customFormat="1" x14ac:dyDescent="0.2">
      <c r="A235" s="23" t="s">
        <v>469</v>
      </c>
      <c r="B235" s="43" t="s">
        <v>184</v>
      </c>
      <c r="C235" s="38">
        <v>2</v>
      </c>
      <c r="D235" s="24" t="s">
        <v>16</v>
      </c>
      <c r="E235" s="13"/>
      <c r="F235" s="13"/>
      <c r="G235" s="9">
        <f t="shared" si="13"/>
        <v>0</v>
      </c>
      <c r="H235" s="90"/>
      <c r="I235" s="88"/>
    </row>
    <row r="236" spans="1:11" s="42" customFormat="1" x14ac:dyDescent="0.2">
      <c r="A236" s="23" t="s">
        <v>470</v>
      </c>
      <c r="B236" s="43" t="s">
        <v>185</v>
      </c>
      <c r="C236" s="38">
        <v>3</v>
      </c>
      <c r="D236" s="24" t="s">
        <v>16</v>
      </c>
      <c r="E236" s="13"/>
      <c r="F236" s="13"/>
      <c r="G236" s="9">
        <f t="shared" si="13"/>
        <v>0</v>
      </c>
      <c r="H236" s="90"/>
      <c r="I236" s="88"/>
    </row>
    <row r="237" spans="1:11" s="42" customFormat="1" x14ac:dyDescent="0.2">
      <c r="A237" s="23" t="s">
        <v>471</v>
      </c>
      <c r="B237" s="43" t="s">
        <v>186</v>
      </c>
      <c r="C237" s="38">
        <v>1</v>
      </c>
      <c r="D237" s="24" t="s">
        <v>16</v>
      </c>
      <c r="E237" s="13"/>
      <c r="F237" s="13"/>
      <c r="G237" s="9">
        <f t="shared" si="13"/>
        <v>0</v>
      </c>
      <c r="H237" s="90"/>
      <c r="I237" s="88"/>
    </row>
    <row r="238" spans="1:11" s="42" customFormat="1" x14ac:dyDescent="0.2">
      <c r="A238" s="23" t="s">
        <v>472</v>
      </c>
      <c r="B238" s="43" t="s">
        <v>187</v>
      </c>
      <c r="C238" s="38">
        <v>3</v>
      </c>
      <c r="D238" s="24" t="s">
        <v>16</v>
      </c>
      <c r="E238" s="13"/>
      <c r="F238" s="13"/>
      <c r="G238" s="9">
        <f t="shared" si="13"/>
        <v>0</v>
      </c>
      <c r="I238" s="11"/>
    </row>
    <row r="239" spans="1:11" s="42" customFormat="1" x14ac:dyDescent="0.2">
      <c r="A239" s="23" t="s">
        <v>473</v>
      </c>
      <c r="B239" s="43" t="s">
        <v>188</v>
      </c>
      <c r="C239" s="38">
        <v>1</v>
      </c>
      <c r="D239" s="24" t="s">
        <v>16</v>
      </c>
      <c r="E239" s="13"/>
      <c r="F239" s="13"/>
      <c r="G239" s="9">
        <f t="shared" si="13"/>
        <v>0</v>
      </c>
    </row>
    <row r="240" spans="1:11" s="42" customFormat="1" x14ac:dyDescent="0.2">
      <c r="A240" s="23" t="s">
        <v>474</v>
      </c>
      <c r="B240" s="43" t="s">
        <v>189</v>
      </c>
      <c r="C240" s="38">
        <v>1</v>
      </c>
      <c r="D240" s="24" t="s">
        <v>16</v>
      </c>
      <c r="E240" s="13"/>
      <c r="F240" s="13"/>
      <c r="G240" s="9">
        <f t="shared" si="13"/>
        <v>0</v>
      </c>
      <c r="I240" s="86"/>
    </row>
    <row r="241" spans="1:9" s="42" customFormat="1" x14ac:dyDescent="0.2">
      <c r="A241" s="23" t="s">
        <v>475</v>
      </c>
      <c r="B241" s="43" t="s">
        <v>190</v>
      </c>
      <c r="C241" s="38">
        <v>1</v>
      </c>
      <c r="D241" s="24" t="s">
        <v>16</v>
      </c>
      <c r="E241" s="13"/>
      <c r="F241" s="13"/>
      <c r="G241" s="9">
        <f t="shared" si="13"/>
        <v>0</v>
      </c>
    </row>
    <row r="242" spans="1:9" s="85" customFormat="1" x14ac:dyDescent="0.2">
      <c r="A242" s="23" t="s">
        <v>476</v>
      </c>
      <c r="B242" s="43" t="s">
        <v>191</v>
      </c>
      <c r="C242" s="38">
        <v>1</v>
      </c>
      <c r="D242" s="24" t="s">
        <v>16</v>
      </c>
      <c r="E242" s="13"/>
      <c r="F242" s="13"/>
      <c r="G242" s="9">
        <f t="shared" si="13"/>
        <v>0</v>
      </c>
    </row>
    <row r="243" spans="1:9" s="85" customFormat="1" x14ac:dyDescent="0.2">
      <c r="A243" s="23" t="s">
        <v>477</v>
      </c>
      <c r="B243" s="43" t="s">
        <v>192</v>
      </c>
      <c r="C243" s="38">
        <v>1</v>
      </c>
      <c r="D243" s="24" t="s">
        <v>16</v>
      </c>
      <c r="E243" s="13"/>
      <c r="F243" s="13"/>
      <c r="G243" s="9">
        <f t="shared" si="13"/>
        <v>0</v>
      </c>
    </row>
    <row r="244" spans="1:9" s="85" customFormat="1" x14ac:dyDescent="0.2">
      <c r="A244" s="23" t="s">
        <v>478</v>
      </c>
      <c r="B244" s="43" t="s">
        <v>193</v>
      </c>
      <c r="C244" s="38">
        <v>12</v>
      </c>
      <c r="D244" s="24" t="s">
        <v>14</v>
      </c>
      <c r="E244" s="13"/>
      <c r="F244" s="13"/>
      <c r="G244" s="9">
        <f t="shared" si="13"/>
        <v>0</v>
      </c>
    </row>
    <row r="245" spans="1:9" s="42" customFormat="1" x14ac:dyDescent="0.2">
      <c r="A245" s="23" t="s">
        <v>479</v>
      </c>
      <c r="B245" s="43" t="s">
        <v>194</v>
      </c>
      <c r="C245" s="38">
        <v>4</v>
      </c>
      <c r="D245" s="24" t="s">
        <v>16</v>
      </c>
      <c r="E245" s="13"/>
      <c r="F245" s="13"/>
      <c r="G245" s="9">
        <f t="shared" si="13"/>
        <v>0</v>
      </c>
      <c r="I245" s="11"/>
    </row>
    <row r="246" spans="1:9" s="42" customFormat="1" x14ac:dyDescent="0.2">
      <c r="A246" s="23" t="s">
        <v>480</v>
      </c>
      <c r="B246" s="43" t="s">
        <v>195</v>
      </c>
      <c r="C246" s="38">
        <v>12</v>
      </c>
      <c r="D246" s="24" t="s">
        <v>28</v>
      </c>
      <c r="E246" s="13"/>
      <c r="F246" s="13"/>
      <c r="G246" s="9">
        <f t="shared" si="13"/>
        <v>0</v>
      </c>
    </row>
    <row r="247" spans="1:9" s="42" customFormat="1" x14ac:dyDescent="0.2">
      <c r="A247" s="23" t="s">
        <v>481</v>
      </c>
      <c r="B247" s="43" t="s">
        <v>196</v>
      </c>
      <c r="C247" s="38">
        <v>4</v>
      </c>
      <c r="D247" s="24" t="s">
        <v>16</v>
      </c>
      <c r="E247" s="13"/>
      <c r="F247" s="13"/>
      <c r="G247" s="9">
        <f t="shared" si="13"/>
        <v>0</v>
      </c>
    </row>
    <row r="248" spans="1:9" s="42" customFormat="1" x14ac:dyDescent="0.2">
      <c r="A248" s="23" t="s">
        <v>482</v>
      </c>
      <c r="B248" s="43" t="s">
        <v>197</v>
      </c>
      <c r="C248" s="38">
        <v>1</v>
      </c>
      <c r="D248" s="24" t="s">
        <v>16</v>
      </c>
      <c r="E248" s="13"/>
      <c r="F248" s="13"/>
      <c r="G248" s="9">
        <f t="shared" si="13"/>
        <v>0</v>
      </c>
    </row>
    <row r="249" spans="1:9" s="42" customFormat="1" x14ac:dyDescent="0.2">
      <c r="A249" s="23" t="s">
        <v>483</v>
      </c>
      <c r="B249" s="43" t="s">
        <v>162</v>
      </c>
      <c r="C249" s="38">
        <v>2</v>
      </c>
      <c r="D249" s="24" t="s">
        <v>16</v>
      </c>
      <c r="E249" s="13"/>
      <c r="F249" s="13"/>
      <c r="G249" s="9">
        <f t="shared" si="13"/>
        <v>0</v>
      </c>
    </row>
    <row r="250" spans="1:9" s="42" customFormat="1" x14ac:dyDescent="0.2">
      <c r="A250" s="23" t="s">
        <v>484</v>
      </c>
      <c r="B250" s="43" t="s">
        <v>198</v>
      </c>
      <c r="C250" s="38">
        <v>2</v>
      </c>
      <c r="D250" s="24" t="s">
        <v>16</v>
      </c>
      <c r="E250" s="13"/>
      <c r="F250" s="13"/>
      <c r="G250" s="9">
        <f t="shared" si="13"/>
        <v>0</v>
      </c>
      <c r="I250" s="11"/>
    </row>
    <row r="251" spans="1:9" s="42" customFormat="1" x14ac:dyDescent="0.2">
      <c r="A251" s="23" t="s">
        <v>485</v>
      </c>
      <c r="B251" s="43" t="s">
        <v>199</v>
      </c>
      <c r="C251" s="38">
        <v>2</v>
      </c>
      <c r="D251" s="24" t="s">
        <v>16</v>
      </c>
      <c r="E251" s="13"/>
      <c r="F251" s="13"/>
      <c r="G251" s="9">
        <f t="shared" si="13"/>
        <v>0</v>
      </c>
    </row>
    <row r="252" spans="1:9" s="42" customFormat="1" x14ac:dyDescent="0.2">
      <c r="A252" s="23" t="s">
        <v>486</v>
      </c>
      <c r="B252" s="43" t="s">
        <v>200</v>
      </c>
      <c r="C252" s="38">
        <v>1</v>
      </c>
      <c r="D252" s="24" t="s">
        <v>16</v>
      </c>
      <c r="E252" s="13"/>
      <c r="F252" s="13"/>
      <c r="G252" s="9">
        <f t="shared" si="13"/>
        <v>0</v>
      </c>
    </row>
    <row r="253" spans="1:9" s="42" customFormat="1" x14ac:dyDescent="0.2">
      <c r="A253" s="23" t="s">
        <v>487</v>
      </c>
      <c r="B253" s="43" t="s">
        <v>622</v>
      </c>
      <c r="C253" s="38">
        <v>100</v>
      </c>
      <c r="D253" s="24" t="s">
        <v>14</v>
      </c>
      <c r="E253" s="13"/>
      <c r="F253" s="13"/>
      <c r="G253" s="9">
        <f t="shared" si="13"/>
        <v>0</v>
      </c>
    </row>
    <row r="254" spans="1:9" s="42" customFormat="1" x14ac:dyDescent="0.2">
      <c r="A254" s="23" t="s">
        <v>488</v>
      </c>
      <c r="B254" s="43" t="s">
        <v>623</v>
      </c>
      <c r="C254" s="38">
        <v>200</v>
      </c>
      <c r="D254" s="24" t="s">
        <v>14</v>
      </c>
      <c r="E254" s="13"/>
      <c r="F254" s="13"/>
      <c r="G254" s="9">
        <f t="shared" ref="G254" si="14">SUM(E254:F254)*C254</f>
        <v>0</v>
      </c>
    </row>
    <row r="255" spans="1:9" s="42" customFormat="1" x14ac:dyDescent="0.2">
      <c r="A255" s="23" t="s">
        <v>489</v>
      </c>
      <c r="B255" s="43" t="s">
        <v>621</v>
      </c>
      <c r="C255" s="38">
        <v>20</v>
      </c>
      <c r="D255" s="24" t="s">
        <v>16</v>
      </c>
      <c r="E255" s="13"/>
      <c r="F255" s="13"/>
      <c r="G255" s="9">
        <f t="shared" ref="G255:G257" si="15">SUM(E255:F255)*C255</f>
        <v>0</v>
      </c>
    </row>
    <row r="256" spans="1:9" s="42" customFormat="1" x14ac:dyDescent="0.2">
      <c r="A256" s="23" t="s">
        <v>490</v>
      </c>
      <c r="B256" s="43" t="s">
        <v>201</v>
      </c>
      <c r="C256" s="38">
        <v>2</v>
      </c>
      <c r="D256" s="24" t="s">
        <v>16</v>
      </c>
      <c r="E256" s="13"/>
      <c r="F256" s="13"/>
      <c r="G256" s="9">
        <f t="shared" si="15"/>
        <v>0</v>
      </c>
      <c r="I256" s="86"/>
    </row>
    <row r="257" spans="1:9" s="85" customFormat="1" x14ac:dyDescent="0.2">
      <c r="A257" s="23" t="s">
        <v>491</v>
      </c>
      <c r="B257" s="43" t="s">
        <v>202</v>
      </c>
      <c r="C257" s="38">
        <v>12</v>
      </c>
      <c r="D257" s="24" t="s">
        <v>16</v>
      </c>
      <c r="E257" s="13"/>
      <c r="F257" s="13"/>
      <c r="G257" s="9">
        <f t="shared" si="15"/>
        <v>0</v>
      </c>
    </row>
    <row r="258" spans="1:9" s="42" customFormat="1" x14ac:dyDescent="0.2">
      <c r="A258" s="6"/>
      <c r="B258" s="44" t="s">
        <v>163</v>
      </c>
      <c r="C258" s="2"/>
      <c r="D258" s="3"/>
      <c r="E258" s="2">
        <f>SUMPRODUCT($C213:$C257,E213:E257)</f>
        <v>0</v>
      </c>
      <c r="F258" s="2">
        <f>SUMPRODUCT($C213:$C257,F213:F257)</f>
        <v>0</v>
      </c>
      <c r="G258" s="5">
        <f>SUM(G213:G257)</f>
        <v>0</v>
      </c>
      <c r="I258" s="86"/>
    </row>
    <row r="259" spans="1:9" s="42" customFormat="1" x14ac:dyDescent="0.2">
      <c r="A259" s="6" t="s">
        <v>492</v>
      </c>
      <c r="B259" s="44" t="s">
        <v>595</v>
      </c>
      <c r="C259" s="32"/>
      <c r="D259" s="31"/>
      <c r="E259" s="32"/>
      <c r="F259" s="32"/>
      <c r="G259" s="33"/>
    </row>
    <row r="260" spans="1:9" s="42" customFormat="1" x14ac:dyDescent="0.2">
      <c r="A260" s="23" t="s">
        <v>493</v>
      </c>
      <c r="B260" s="43" t="s">
        <v>44</v>
      </c>
      <c r="C260" s="38">
        <v>4</v>
      </c>
      <c r="D260" s="24" t="s">
        <v>203</v>
      </c>
      <c r="E260" s="38" t="s">
        <v>12</v>
      </c>
      <c r="F260" s="13"/>
      <c r="G260" s="9">
        <f>SUM(E260,F260)*C260</f>
        <v>0</v>
      </c>
    </row>
    <row r="261" spans="1:9" s="42" customFormat="1" x14ac:dyDescent="0.2">
      <c r="A261" s="23" t="s">
        <v>494</v>
      </c>
      <c r="B261" s="43" t="s">
        <v>577</v>
      </c>
      <c r="C261" s="38">
        <v>2</v>
      </c>
      <c r="D261" s="24" t="s">
        <v>203</v>
      </c>
      <c r="E261" s="38" t="s">
        <v>12</v>
      </c>
      <c r="F261" s="13"/>
      <c r="G261" s="9">
        <f t="shared" ref="G261:G279" si="16">SUM(E261,F261)*C261</f>
        <v>0</v>
      </c>
    </row>
    <row r="262" spans="1:9" s="42" customFormat="1" x14ac:dyDescent="0.2">
      <c r="A262" s="23" t="s">
        <v>495</v>
      </c>
      <c r="B262" s="43" t="s">
        <v>578</v>
      </c>
      <c r="C262" s="38">
        <v>1</v>
      </c>
      <c r="D262" s="24" t="s">
        <v>203</v>
      </c>
      <c r="E262" s="13"/>
      <c r="F262" s="13"/>
      <c r="G262" s="9">
        <f t="shared" si="16"/>
        <v>0</v>
      </c>
    </row>
    <row r="263" spans="1:9" s="42" customFormat="1" x14ac:dyDescent="0.2">
      <c r="A263" s="23" t="s">
        <v>497</v>
      </c>
      <c r="B263" s="43" t="s">
        <v>579</v>
      </c>
      <c r="C263" s="38">
        <v>10</v>
      </c>
      <c r="D263" s="24" t="s">
        <v>255</v>
      </c>
      <c r="E263" s="13"/>
      <c r="F263" s="13"/>
      <c r="G263" s="9">
        <f t="shared" si="16"/>
        <v>0</v>
      </c>
    </row>
    <row r="264" spans="1:9" s="42" customFormat="1" x14ac:dyDescent="0.2">
      <c r="A264" s="23" t="s">
        <v>498</v>
      </c>
      <c r="B264" s="43" t="s">
        <v>580</v>
      </c>
      <c r="C264" s="38">
        <v>2</v>
      </c>
      <c r="D264" s="24" t="s">
        <v>203</v>
      </c>
      <c r="E264" s="38" t="s">
        <v>12</v>
      </c>
      <c r="F264" s="13"/>
      <c r="G264" s="9">
        <f t="shared" si="16"/>
        <v>0</v>
      </c>
    </row>
    <row r="265" spans="1:9" s="42" customFormat="1" x14ac:dyDescent="0.2">
      <c r="A265" s="23" t="s">
        <v>499</v>
      </c>
      <c r="B265" s="43" t="s">
        <v>581</v>
      </c>
      <c r="C265" s="38">
        <v>6</v>
      </c>
      <c r="D265" s="24" t="s">
        <v>255</v>
      </c>
      <c r="E265" s="13"/>
      <c r="F265" s="13"/>
      <c r="G265" s="9">
        <f t="shared" si="16"/>
        <v>0</v>
      </c>
    </row>
    <row r="266" spans="1:9" s="42" customFormat="1" x14ac:dyDescent="0.2">
      <c r="A266" s="23" t="s">
        <v>496</v>
      </c>
      <c r="B266" s="43" t="s">
        <v>582</v>
      </c>
      <c r="C266" s="38">
        <v>34</v>
      </c>
      <c r="D266" s="24" t="s">
        <v>255</v>
      </c>
      <c r="E266" s="13"/>
      <c r="F266" s="13"/>
      <c r="G266" s="9">
        <f t="shared" si="16"/>
        <v>0</v>
      </c>
    </row>
    <row r="267" spans="1:9" s="42" customFormat="1" ht="25.5" x14ac:dyDescent="0.2">
      <c r="A267" s="23" t="s">
        <v>500</v>
      </c>
      <c r="B267" s="43" t="s">
        <v>583</v>
      </c>
      <c r="C267" s="38">
        <v>1</v>
      </c>
      <c r="D267" s="24" t="s">
        <v>203</v>
      </c>
      <c r="E267" s="13"/>
      <c r="F267" s="13"/>
      <c r="G267" s="9">
        <f t="shared" si="16"/>
        <v>0</v>
      </c>
    </row>
    <row r="268" spans="1:9" s="42" customFormat="1" ht="25.5" x14ac:dyDescent="0.2">
      <c r="A268" s="23" t="s">
        <v>501</v>
      </c>
      <c r="B268" s="43" t="s">
        <v>584</v>
      </c>
      <c r="C268" s="38">
        <v>1</v>
      </c>
      <c r="D268" s="24" t="s">
        <v>203</v>
      </c>
      <c r="E268" s="13"/>
      <c r="F268" s="13"/>
      <c r="G268" s="9">
        <f t="shared" si="16"/>
        <v>0</v>
      </c>
    </row>
    <row r="269" spans="1:9" s="42" customFormat="1" x14ac:dyDescent="0.2">
      <c r="A269" s="23" t="s">
        <v>566</v>
      </c>
      <c r="B269" s="43" t="s">
        <v>585</v>
      </c>
      <c r="C269" s="38">
        <v>34</v>
      </c>
      <c r="D269" s="24" t="s">
        <v>255</v>
      </c>
      <c r="E269" s="13"/>
      <c r="F269" s="13"/>
      <c r="G269" s="9">
        <f t="shared" si="16"/>
        <v>0</v>
      </c>
    </row>
    <row r="270" spans="1:9" s="42" customFormat="1" x14ac:dyDescent="0.2">
      <c r="A270" s="23" t="s">
        <v>567</v>
      </c>
      <c r="B270" s="43" t="s">
        <v>586</v>
      </c>
      <c r="C270" s="38">
        <v>34</v>
      </c>
      <c r="D270" s="24" t="s">
        <v>255</v>
      </c>
      <c r="E270" s="13"/>
      <c r="F270" s="13"/>
      <c r="G270" s="9">
        <f t="shared" si="16"/>
        <v>0</v>
      </c>
    </row>
    <row r="271" spans="1:9" s="42" customFormat="1" x14ac:dyDescent="0.2">
      <c r="A271" s="23" t="s">
        <v>568</v>
      </c>
      <c r="B271" s="43" t="s">
        <v>587</v>
      </c>
      <c r="C271" s="38">
        <v>34</v>
      </c>
      <c r="D271" s="24" t="s">
        <v>255</v>
      </c>
      <c r="E271" s="13"/>
      <c r="F271" s="13"/>
      <c r="G271" s="9">
        <f t="shared" si="16"/>
        <v>0</v>
      </c>
    </row>
    <row r="272" spans="1:9" s="42" customFormat="1" x14ac:dyDescent="0.2">
      <c r="A272" s="23" t="s">
        <v>569</v>
      </c>
      <c r="B272" s="43" t="s">
        <v>588</v>
      </c>
      <c r="C272" s="38">
        <v>34</v>
      </c>
      <c r="D272" s="24" t="s">
        <v>255</v>
      </c>
      <c r="E272" s="13"/>
      <c r="F272" s="13"/>
      <c r="G272" s="9">
        <f t="shared" si="16"/>
        <v>0</v>
      </c>
    </row>
    <row r="273" spans="1:10" s="42" customFormat="1" x14ac:dyDescent="0.2">
      <c r="A273" s="23" t="s">
        <v>570</v>
      </c>
      <c r="B273" s="43" t="s">
        <v>589</v>
      </c>
      <c r="C273" s="38">
        <v>34</v>
      </c>
      <c r="D273" s="24" t="s">
        <v>255</v>
      </c>
      <c r="E273" s="13"/>
      <c r="F273" s="13"/>
      <c r="G273" s="9">
        <f t="shared" si="16"/>
        <v>0</v>
      </c>
    </row>
    <row r="274" spans="1:10" s="42" customFormat="1" x14ac:dyDescent="0.2">
      <c r="A274" s="23" t="s">
        <v>571</v>
      </c>
      <c r="B274" s="43" t="s">
        <v>590</v>
      </c>
      <c r="C274" s="38">
        <v>10</v>
      </c>
      <c r="D274" s="24" t="s">
        <v>255</v>
      </c>
      <c r="E274" s="13"/>
      <c r="F274" s="13"/>
      <c r="G274" s="9">
        <f t="shared" si="16"/>
        <v>0</v>
      </c>
    </row>
    <row r="275" spans="1:10" s="42" customFormat="1" x14ac:dyDescent="0.2">
      <c r="A275" s="23" t="s">
        <v>572</v>
      </c>
      <c r="B275" s="43" t="s">
        <v>591</v>
      </c>
      <c r="C275" s="38">
        <v>10</v>
      </c>
      <c r="D275" s="24" t="s">
        <v>255</v>
      </c>
      <c r="E275" s="13"/>
      <c r="F275" s="13"/>
      <c r="G275" s="9">
        <f t="shared" si="16"/>
        <v>0</v>
      </c>
    </row>
    <row r="276" spans="1:10" s="42" customFormat="1" x14ac:dyDescent="0.2">
      <c r="A276" s="23" t="s">
        <v>573</v>
      </c>
      <c r="B276" s="43" t="s">
        <v>592</v>
      </c>
      <c r="C276" s="38">
        <v>4</v>
      </c>
      <c r="D276" s="24" t="s">
        <v>14</v>
      </c>
      <c r="E276" s="13"/>
      <c r="F276" s="13"/>
      <c r="G276" s="9">
        <f t="shared" si="16"/>
        <v>0</v>
      </c>
    </row>
    <row r="277" spans="1:10" s="42" customFormat="1" x14ac:dyDescent="0.2">
      <c r="A277" s="23" t="s">
        <v>574</v>
      </c>
      <c r="B277" s="43" t="s">
        <v>68</v>
      </c>
      <c r="C277" s="38">
        <v>7</v>
      </c>
      <c r="D277" s="24" t="s">
        <v>14</v>
      </c>
      <c r="E277" s="13"/>
      <c r="F277" s="13"/>
      <c r="G277" s="9">
        <f t="shared" si="16"/>
        <v>0</v>
      </c>
    </row>
    <row r="278" spans="1:10" s="42" customFormat="1" x14ac:dyDescent="0.2">
      <c r="A278" s="23" t="s">
        <v>575</v>
      </c>
      <c r="B278" s="43" t="s">
        <v>593</v>
      </c>
      <c r="C278" s="38">
        <v>1</v>
      </c>
      <c r="D278" s="24" t="s">
        <v>255</v>
      </c>
      <c r="E278" s="13"/>
      <c r="F278" s="13"/>
      <c r="G278" s="9">
        <f t="shared" si="16"/>
        <v>0</v>
      </c>
    </row>
    <row r="279" spans="1:10" s="42" customFormat="1" x14ac:dyDescent="0.2">
      <c r="A279" s="23" t="s">
        <v>576</v>
      </c>
      <c r="B279" s="43" t="s">
        <v>594</v>
      </c>
      <c r="C279" s="38">
        <v>2</v>
      </c>
      <c r="D279" s="24" t="s">
        <v>255</v>
      </c>
      <c r="E279" s="13"/>
      <c r="F279" s="13"/>
      <c r="G279" s="9">
        <f t="shared" si="16"/>
        <v>0</v>
      </c>
    </row>
    <row r="280" spans="1:10" s="91" customFormat="1" x14ac:dyDescent="0.2">
      <c r="A280" s="6"/>
      <c r="B280" s="44" t="s">
        <v>163</v>
      </c>
      <c r="C280" s="2"/>
      <c r="D280" s="3"/>
      <c r="E280" s="2">
        <f>SUMPRODUCT(C260:C279,E260:E279)</f>
        <v>0</v>
      </c>
      <c r="F280" s="4">
        <f>SUMPRODUCT(C260:C279,F260:F279)</f>
        <v>0</v>
      </c>
      <c r="G280" s="5">
        <f xml:space="preserve"> SUM(G260:G279)</f>
        <v>0</v>
      </c>
      <c r="I280" s="92"/>
      <c r="J280" s="42"/>
    </row>
    <row r="281" spans="1:10" s="91" customFormat="1" x14ac:dyDescent="0.2">
      <c r="A281" s="6" t="s">
        <v>502</v>
      </c>
      <c r="B281" s="44" t="s">
        <v>634</v>
      </c>
      <c r="C281" s="32"/>
      <c r="D281" s="31"/>
      <c r="E281" s="32"/>
      <c r="F281" s="32"/>
      <c r="G281" s="33"/>
    </row>
    <row r="282" spans="1:10" s="91" customFormat="1" ht="25.5" x14ac:dyDescent="0.2">
      <c r="A282" s="23" t="s">
        <v>503</v>
      </c>
      <c r="B282" s="43" t="s">
        <v>625</v>
      </c>
      <c r="C282" s="38">
        <v>2</v>
      </c>
      <c r="D282" s="24" t="s">
        <v>16</v>
      </c>
      <c r="E282" s="13"/>
      <c r="F282" s="13"/>
      <c r="G282" s="9">
        <f>SUM(E282:F282)*C282</f>
        <v>0</v>
      </c>
      <c r="H282" s="11"/>
    </row>
    <row r="283" spans="1:10" s="91" customFormat="1" ht="25.5" x14ac:dyDescent="0.2">
      <c r="A283" s="23" t="s">
        <v>504</v>
      </c>
      <c r="B283" s="43" t="s">
        <v>639</v>
      </c>
      <c r="C283" s="38">
        <v>1</v>
      </c>
      <c r="D283" s="24" t="s">
        <v>16</v>
      </c>
      <c r="E283" s="13"/>
      <c r="F283" s="13"/>
      <c r="G283" s="9">
        <f>SUM(E283:F283)*C283</f>
        <v>0</v>
      </c>
      <c r="H283" s="11"/>
    </row>
    <row r="284" spans="1:10" s="91" customFormat="1" x14ac:dyDescent="0.2">
      <c r="A284" s="6"/>
      <c r="B284" s="44" t="s">
        <v>163</v>
      </c>
      <c r="C284" s="2"/>
      <c r="D284" s="3"/>
      <c r="E284" s="2">
        <f>SUMPRODUCT(C282:C283,E282:E283)</f>
        <v>0</v>
      </c>
      <c r="F284" s="4">
        <f>SUMPRODUCT(C282:C283,F282:F283)</f>
        <v>0</v>
      </c>
      <c r="G284" s="5">
        <f xml:space="preserve"> SUM(G282:G283)</f>
        <v>0</v>
      </c>
      <c r="H284" s="93"/>
      <c r="I284" s="92"/>
      <c r="J284" s="42"/>
    </row>
    <row r="285" spans="1:10" s="91" customFormat="1" x14ac:dyDescent="0.2">
      <c r="A285" s="6" t="s">
        <v>505</v>
      </c>
      <c r="B285" s="44" t="s">
        <v>210</v>
      </c>
      <c r="C285" s="32"/>
      <c r="D285" s="31"/>
      <c r="E285" s="32"/>
      <c r="F285" s="32"/>
      <c r="G285" s="33"/>
      <c r="H285" s="93"/>
    </row>
    <row r="286" spans="1:10" s="91" customFormat="1" ht="38.25" x14ac:dyDescent="0.2">
      <c r="A286" s="23" t="s">
        <v>666</v>
      </c>
      <c r="B286" s="43" t="s">
        <v>629</v>
      </c>
      <c r="C286" s="38">
        <v>1</v>
      </c>
      <c r="D286" s="24" t="s">
        <v>10</v>
      </c>
      <c r="E286" s="38" t="s">
        <v>12</v>
      </c>
      <c r="F286" s="13"/>
      <c r="G286" s="9">
        <f>SUM(E286,F286)*C286</f>
        <v>0</v>
      </c>
      <c r="H286" s="93"/>
    </row>
    <row r="287" spans="1:10" s="91" customFormat="1" ht="38.25" x14ac:dyDescent="0.2">
      <c r="A287" s="23" t="s">
        <v>506</v>
      </c>
      <c r="B287" s="43" t="s">
        <v>630</v>
      </c>
      <c r="C287" s="38">
        <v>1</v>
      </c>
      <c r="D287" s="24" t="s">
        <v>16</v>
      </c>
      <c r="E287" s="13"/>
      <c r="F287" s="13"/>
      <c r="G287" s="9">
        <f t="shared" ref="G287" si="17">SUM(E287:F287)*C287</f>
        <v>0</v>
      </c>
      <c r="H287" s="93"/>
    </row>
    <row r="288" spans="1:10" s="91" customFormat="1" ht="178.5" x14ac:dyDescent="0.2">
      <c r="A288" s="23" t="s">
        <v>507</v>
      </c>
      <c r="B288" s="43" t="s">
        <v>211</v>
      </c>
      <c r="C288" s="38"/>
      <c r="D288" s="24"/>
      <c r="E288" s="38"/>
      <c r="F288" s="38"/>
      <c r="G288" s="9"/>
      <c r="H288" s="93"/>
      <c r="I288" s="92"/>
    </row>
    <row r="289" spans="1:10" s="93" customFormat="1" ht="38.25" x14ac:dyDescent="0.2">
      <c r="A289" s="23" t="s">
        <v>681</v>
      </c>
      <c r="B289" s="43" t="s">
        <v>261</v>
      </c>
      <c r="C289" s="38">
        <v>1</v>
      </c>
      <c r="D289" s="24" t="s">
        <v>10</v>
      </c>
      <c r="E289" s="13"/>
      <c r="F289" s="13"/>
      <c r="G289" s="9">
        <f>SUM(E289,F289)*C289</f>
        <v>0</v>
      </c>
      <c r="I289" s="11"/>
    </row>
    <row r="290" spans="1:10" s="93" customFormat="1" x14ac:dyDescent="0.2">
      <c r="A290" s="23" t="s">
        <v>508</v>
      </c>
      <c r="B290" s="43" t="s">
        <v>631</v>
      </c>
      <c r="C290" s="38">
        <v>4</v>
      </c>
      <c r="D290" s="24" t="s">
        <v>16</v>
      </c>
      <c r="E290" s="13"/>
      <c r="F290" s="13"/>
      <c r="G290" s="9">
        <f>SUM(E290:F290)*C290</f>
        <v>0</v>
      </c>
    </row>
    <row r="291" spans="1:10" s="91" customFormat="1" x14ac:dyDescent="0.2">
      <c r="A291" s="23" t="s">
        <v>509</v>
      </c>
      <c r="B291" s="43" t="s">
        <v>156</v>
      </c>
      <c r="C291" s="38">
        <v>40</v>
      </c>
      <c r="D291" s="24" t="s">
        <v>14</v>
      </c>
      <c r="E291" s="13"/>
      <c r="F291" s="13"/>
      <c r="G291" s="9">
        <f>SUM(E291:F291)*C291</f>
        <v>0</v>
      </c>
      <c r="I291" s="11"/>
    </row>
    <row r="292" spans="1:10" s="91" customFormat="1" x14ac:dyDescent="0.2">
      <c r="A292" s="23" t="s">
        <v>510</v>
      </c>
      <c r="B292" s="43" t="s">
        <v>685</v>
      </c>
      <c r="C292" s="38"/>
      <c r="D292" s="24"/>
      <c r="E292" s="13"/>
      <c r="F292" s="13"/>
      <c r="G292" s="9"/>
      <c r="I292" s="11"/>
    </row>
    <row r="293" spans="1:10" s="91" customFormat="1" x14ac:dyDescent="0.2">
      <c r="A293" s="23" t="s">
        <v>682</v>
      </c>
      <c r="B293" s="43" t="s">
        <v>263</v>
      </c>
      <c r="C293" s="38">
        <v>1</v>
      </c>
      <c r="D293" s="24" t="s">
        <v>16</v>
      </c>
      <c r="E293" s="13"/>
      <c r="F293" s="13"/>
      <c r="G293" s="9">
        <f>SUM(E293:F293)*C293</f>
        <v>0</v>
      </c>
    </row>
    <row r="294" spans="1:10" s="91" customFormat="1" x14ac:dyDescent="0.2">
      <c r="A294" s="23" t="s">
        <v>683</v>
      </c>
      <c r="B294" s="43" t="s">
        <v>212</v>
      </c>
      <c r="C294" s="38">
        <v>3</v>
      </c>
      <c r="D294" s="24" t="s">
        <v>16</v>
      </c>
      <c r="E294" s="13"/>
      <c r="F294" s="13"/>
      <c r="G294" s="9">
        <f>SUM(E294:F294)*C294</f>
        <v>0</v>
      </c>
    </row>
    <row r="295" spans="1:10" s="91" customFormat="1" x14ac:dyDescent="0.2">
      <c r="A295" s="23" t="s">
        <v>684</v>
      </c>
      <c r="B295" s="43" t="s">
        <v>213</v>
      </c>
      <c r="C295" s="38">
        <v>5</v>
      </c>
      <c r="D295" s="24" t="s">
        <v>16</v>
      </c>
      <c r="E295" s="13"/>
      <c r="F295" s="13"/>
      <c r="G295" s="9">
        <f>SUM(E295:F295)*C295</f>
        <v>0</v>
      </c>
    </row>
    <row r="296" spans="1:10" s="91" customFormat="1" ht="25.5" x14ac:dyDescent="0.2">
      <c r="A296" s="23" t="s">
        <v>511</v>
      </c>
      <c r="B296" s="43" t="s">
        <v>635</v>
      </c>
      <c r="C296" s="38">
        <v>4</v>
      </c>
      <c r="D296" s="24" t="s">
        <v>10</v>
      </c>
      <c r="E296" s="13"/>
      <c r="F296" s="13"/>
      <c r="G296" s="9">
        <f>SUM(E296,F296)*C296</f>
        <v>0</v>
      </c>
    </row>
    <row r="297" spans="1:10" s="91" customFormat="1" x14ac:dyDescent="0.2">
      <c r="A297" s="6"/>
      <c r="B297" s="44" t="s">
        <v>163</v>
      </c>
      <c r="C297" s="2"/>
      <c r="D297" s="3"/>
      <c r="E297" s="2">
        <f>SUMPRODUCT(C286:C296,E286:E296)</f>
        <v>0</v>
      </c>
      <c r="F297" s="4">
        <f>SUMPRODUCT(C286:C296,F286:F296)</f>
        <v>0</v>
      </c>
      <c r="G297" s="5">
        <f xml:space="preserve"> SUM(G286:G296)</f>
        <v>0</v>
      </c>
      <c r="I297" s="92"/>
      <c r="J297" s="42"/>
    </row>
    <row r="298" spans="1:10" s="91" customFormat="1" x14ac:dyDescent="0.2">
      <c r="A298" s="6" t="s">
        <v>512</v>
      </c>
      <c r="B298" s="44" t="s">
        <v>214</v>
      </c>
      <c r="C298" s="32"/>
      <c r="D298" s="31"/>
      <c r="E298" s="32"/>
      <c r="F298" s="32"/>
      <c r="G298" s="33"/>
    </row>
    <row r="299" spans="1:10" s="91" customFormat="1" ht="38.25" x14ac:dyDescent="0.2">
      <c r="A299" s="23" t="s">
        <v>513</v>
      </c>
      <c r="B299" s="43" t="s">
        <v>636</v>
      </c>
      <c r="C299" s="115">
        <v>40</v>
      </c>
      <c r="D299" s="24" t="s">
        <v>10</v>
      </c>
      <c r="E299" s="13"/>
      <c r="F299" s="13"/>
      <c r="G299" s="9">
        <f t="shared" ref="G299:G304" si="18">(E299+F299)*C299</f>
        <v>0</v>
      </c>
    </row>
    <row r="300" spans="1:10" s="91" customFormat="1" ht="38.25" x14ac:dyDescent="0.2">
      <c r="A300" s="23" t="s">
        <v>514</v>
      </c>
      <c r="B300" s="43" t="s">
        <v>637</v>
      </c>
      <c r="C300" s="115">
        <v>44</v>
      </c>
      <c r="D300" s="24" t="s">
        <v>10</v>
      </c>
      <c r="E300" s="13"/>
      <c r="F300" s="13"/>
      <c r="G300" s="9">
        <f t="shared" si="18"/>
        <v>0</v>
      </c>
    </row>
    <row r="301" spans="1:10" s="91" customFormat="1" ht="38.25" x14ac:dyDescent="0.2">
      <c r="A301" s="23" t="s">
        <v>515</v>
      </c>
      <c r="B301" s="43" t="s">
        <v>638</v>
      </c>
      <c r="C301" s="115">
        <v>3</v>
      </c>
      <c r="D301" s="24" t="s">
        <v>10</v>
      </c>
      <c r="E301" s="13"/>
      <c r="F301" s="13"/>
      <c r="G301" s="9">
        <f t="shared" si="18"/>
        <v>0</v>
      </c>
    </row>
    <row r="302" spans="1:10" s="91" customFormat="1" ht="38.25" x14ac:dyDescent="0.2">
      <c r="A302" s="23" t="s">
        <v>516</v>
      </c>
      <c r="B302" s="43" t="s">
        <v>560</v>
      </c>
      <c r="C302" s="115">
        <v>85</v>
      </c>
      <c r="D302" s="24" t="s">
        <v>10</v>
      </c>
      <c r="E302" s="13"/>
      <c r="F302" s="13"/>
      <c r="G302" s="9">
        <f t="shared" si="18"/>
        <v>0</v>
      </c>
    </row>
    <row r="303" spans="1:10" s="91" customFormat="1" ht="38.25" x14ac:dyDescent="0.2">
      <c r="A303" s="23" t="s">
        <v>517</v>
      </c>
      <c r="B303" s="43" t="s">
        <v>596</v>
      </c>
      <c r="C303" s="115">
        <v>8</v>
      </c>
      <c r="D303" s="24" t="s">
        <v>10</v>
      </c>
      <c r="E303" s="13"/>
      <c r="F303" s="13"/>
      <c r="G303" s="9">
        <f t="shared" si="18"/>
        <v>0</v>
      </c>
    </row>
    <row r="304" spans="1:10" s="91" customFormat="1" ht="38.25" x14ac:dyDescent="0.2">
      <c r="A304" s="7" t="s">
        <v>518</v>
      </c>
      <c r="B304" s="43" t="s">
        <v>624</v>
      </c>
      <c r="C304" s="115">
        <v>2</v>
      </c>
      <c r="D304" s="24" t="s">
        <v>10</v>
      </c>
      <c r="E304" s="13"/>
      <c r="F304" s="13"/>
      <c r="G304" s="34">
        <f t="shared" si="18"/>
        <v>0</v>
      </c>
    </row>
    <row r="305" spans="1:9" s="91" customFormat="1" ht="25.5" x14ac:dyDescent="0.2">
      <c r="A305" s="23" t="s">
        <v>519</v>
      </c>
      <c r="B305" s="43" t="s">
        <v>248</v>
      </c>
      <c r="C305" s="115">
        <v>59</v>
      </c>
      <c r="D305" s="24" t="s">
        <v>18</v>
      </c>
      <c r="E305" s="13"/>
      <c r="F305" s="13"/>
      <c r="G305" s="9">
        <f t="shared" ref="G305:G312" si="19">SUM(E305,F305)*C305</f>
        <v>0</v>
      </c>
    </row>
    <row r="306" spans="1:9" s="91" customFormat="1" ht="25.5" x14ac:dyDescent="0.2">
      <c r="A306" s="7" t="s">
        <v>520</v>
      </c>
      <c r="B306" s="43" t="s">
        <v>249</v>
      </c>
      <c r="C306" s="115">
        <v>4</v>
      </c>
      <c r="D306" s="24" t="s">
        <v>10</v>
      </c>
      <c r="E306" s="13"/>
      <c r="F306" s="13"/>
      <c r="G306" s="9">
        <f t="shared" si="19"/>
        <v>0</v>
      </c>
      <c r="I306" s="83"/>
    </row>
    <row r="307" spans="1:9" s="91" customFormat="1" ht="25.5" x14ac:dyDescent="0.2">
      <c r="A307" s="23" t="s">
        <v>521</v>
      </c>
      <c r="B307" s="43" t="s">
        <v>250</v>
      </c>
      <c r="C307" s="115">
        <v>4</v>
      </c>
      <c r="D307" s="24" t="s">
        <v>10</v>
      </c>
      <c r="E307" s="13"/>
      <c r="F307" s="13"/>
      <c r="G307" s="9">
        <f t="shared" si="19"/>
        <v>0</v>
      </c>
      <c r="I307" s="83"/>
    </row>
    <row r="308" spans="1:9" s="91" customFormat="1" x14ac:dyDescent="0.2">
      <c r="A308" s="23" t="s">
        <v>522</v>
      </c>
      <c r="B308" s="43" t="s">
        <v>215</v>
      </c>
      <c r="C308" s="115">
        <v>330</v>
      </c>
      <c r="D308" s="24" t="s">
        <v>14</v>
      </c>
      <c r="E308" s="13"/>
      <c r="F308" s="13"/>
      <c r="G308" s="34">
        <f t="shared" si="19"/>
        <v>0</v>
      </c>
    </row>
    <row r="309" spans="1:9" s="91" customFormat="1" x14ac:dyDescent="0.2">
      <c r="A309" s="7" t="s">
        <v>523</v>
      </c>
      <c r="B309" s="43" t="s">
        <v>22</v>
      </c>
      <c r="C309" s="115">
        <v>220</v>
      </c>
      <c r="D309" s="24" t="s">
        <v>15</v>
      </c>
      <c r="E309" s="13"/>
      <c r="F309" s="13"/>
      <c r="G309" s="34">
        <f t="shared" si="19"/>
        <v>0</v>
      </c>
    </row>
    <row r="310" spans="1:9" s="91" customFormat="1" ht="25.5" x14ac:dyDescent="0.2">
      <c r="A310" s="7" t="s">
        <v>524</v>
      </c>
      <c r="B310" s="43" t="s">
        <v>561</v>
      </c>
      <c r="C310" s="115">
        <v>20</v>
      </c>
      <c r="D310" s="24" t="s">
        <v>14</v>
      </c>
      <c r="E310" s="13"/>
      <c r="F310" s="13"/>
      <c r="G310" s="34">
        <f t="shared" si="19"/>
        <v>0</v>
      </c>
    </row>
    <row r="311" spans="1:9" s="91" customFormat="1" ht="25.5" x14ac:dyDescent="0.2">
      <c r="A311" s="7" t="s">
        <v>525</v>
      </c>
      <c r="B311" s="43" t="s">
        <v>562</v>
      </c>
      <c r="C311" s="115">
        <v>12</v>
      </c>
      <c r="D311" s="24" t="s">
        <v>10</v>
      </c>
      <c r="E311" s="13"/>
      <c r="F311" s="13"/>
      <c r="G311" s="34">
        <f t="shared" si="19"/>
        <v>0</v>
      </c>
    </row>
    <row r="312" spans="1:9" s="91" customFormat="1" x14ac:dyDescent="0.2">
      <c r="A312" s="7" t="s">
        <v>526</v>
      </c>
      <c r="B312" s="43" t="s">
        <v>563</v>
      </c>
      <c r="C312" s="115">
        <v>12</v>
      </c>
      <c r="D312" s="24" t="s">
        <v>10</v>
      </c>
      <c r="E312" s="13"/>
      <c r="F312" s="13"/>
      <c r="G312" s="34">
        <f t="shared" si="19"/>
        <v>0</v>
      </c>
    </row>
    <row r="313" spans="1:9" s="91" customFormat="1" x14ac:dyDescent="0.2">
      <c r="A313" s="7" t="s">
        <v>527</v>
      </c>
      <c r="B313" s="43" t="s">
        <v>216</v>
      </c>
      <c r="C313" s="115"/>
      <c r="D313" s="24" t="s">
        <v>2</v>
      </c>
      <c r="E313" s="38"/>
      <c r="F313" s="38"/>
      <c r="G313" s="34"/>
    </row>
    <row r="314" spans="1:9" s="91" customFormat="1" x14ac:dyDescent="0.2">
      <c r="A314" s="7" t="s">
        <v>564</v>
      </c>
      <c r="B314" s="43" t="s">
        <v>217</v>
      </c>
      <c r="C314" s="115">
        <v>60</v>
      </c>
      <c r="D314" s="24" t="s">
        <v>10</v>
      </c>
      <c r="E314" s="13"/>
      <c r="F314" s="13"/>
      <c r="G314" s="9">
        <f t="shared" ref="G314:G319" si="20">(E314+F314)*C314</f>
        <v>0</v>
      </c>
    </row>
    <row r="315" spans="1:9" s="91" customFormat="1" x14ac:dyDescent="0.2">
      <c r="A315" s="7" t="s">
        <v>565</v>
      </c>
      <c r="B315" s="43" t="s">
        <v>218</v>
      </c>
      <c r="C315" s="115">
        <v>30</v>
      </c>
      <c r="D315" s="24" t="s">
        <v>10</v>
      </c>
      <c r="E315" s="13"/>
      <c r="F315" s="13"/>
      <c r="G315" s="9">
        <f t="shared" si="20"/>
        <v>0</v>
      </c>
    </row>
    <row r="316" spans="1:9" s="91" customFormat="1" x14ac:dyDescent="0.2">
      <c r="A316" s="7" t="s">
        <v>667</v>
      </c>
      <c r="B316" s="43" t="s">
        <v>219</v>
      </c>
      <c r="C316" s="115">
        <v>8</v>
      </c>
      <c r="D316" s="24" t="s">
        <v>10</v>
      </c>
      <c r="E316" s="13"/>
      <c r="F316" s="13"/>
      <c r="G316" s="9">
        <f t="shared" si="20"/>
        <v>0</v>
      </c>
    </row>
    <row r="317" spans="1:9" s="91" customFormat="1" x14ac:dyDescent="0.2">
      <c r="A317" s="7" t="s">
        <v>668</v>
      </c>
      <c r="B317" s="43" t="s">
        <v>220</v>
      </c>
      <c r="C317" s="115">
        <v>8</v>
      </c>
      <c r="D317" s="24" t="s">
        <v>10</v>
      </c>
      <c r="E317" s="13"/>
      <c r="F317" s="13"/>
      <c r="G317" s="9">
        <f t="shared" si="20"/>
        <v>0</v>
      </c>
    </row>
    <row r="318" spans="1:9" s="91" customFormat="1" x14ac:dyDescent="0.2">
      <c r="A318" s="7" t="s">
        <v>528</v>
      </c>
      <c r="B318" s="43" t="s">
        <v>221</v>
      </c>
      <c r="C318" s="115"/>
      <c r="D318" s="24" t="s">
        <v>2</v>
      </c>
      <c r="E318" s="38"/>
      <c r="F318" s="38"/>
      <c r="G318" s="9"/>
    </row>
    <row r="319" spans="1:9" s="91" customFormat="1" x14ac:dyDescent="0.2">
      <c r="A319" s="7" t="s">
        <v>669</v>
      </c>
      <c r="B319" s="43" t="s">
        <v>222</v>
      </c>
      <c r="C319" s="115">
        <v>1</v>
      </c>
      <c r="D319" s="24" t="s">
        <v>10</v>
      </c>
      <c r="E319" s="13"/>
      <c r="F319" s="13"/>
      <c r="G319" s="9">
        <f t="shared" si="20"/>
        <v>0</v>
      </c>
    </row>
    <row r="320" spans="1:9" s="91" customFormat="1" x14ac:dyDescent="0.2">
      <c r="A320" s="7" t="s">
        <v>670</v>
      </c>
      <c r="B320" s="43" t="s">
        <v>223</v>
      </c>
      <c r="C320" s="115">
        <v>2</v>
      </c>
      <c r="D320" s="24" t="s">
        <v>10</v>
      </c>
      <c r="E320" s="13"/>
      <c r="F320" s="13"/>
      <c r="G320" s="9">
        <f>(E320+F320)*C320</f>
        <v>0</v>
      </c>
    </row>
    <row r="321" spans="1:9" s="91" customFormat="1" x14ac:dyDescent="0.2">
      <c r="A321" s="7" t="s">
        <v>671</v>
      </c>
      <c r="B321" s="43" t="s">
        <v>224</v>
      </c>
      <c r="C321" s="115">
        <v>1</v>
      </c>
      <c r="D321" s="24" t="s">
        <v>10</v>
      </c>
      <c r="E321" s="13"/>
      <c r="F321" s="13"/>
      <c r="G321" s="9">
        <f>(E321+F321)*C321</f>
        <v>0</v>
      </c>
    </row>
    <row r="322" spans="1:9" s="91" customFormat="1" x14ac:dyDescent="0.2">
      <c r="A322" s="7" t="s">
        <v>529</v>
      </c>
      <c r="B322" s="43" t="s">
        <v>225</v>
      </c>
      <c r="C322" s="115"/>
      <c r="D322" s="24"/>
      <c r="E322" s="38"/>
      <c r="F322" s="38"/>
      <c r="G322" s="9"/>
    </row>
    <row r="323" spans="1:9" s="91" customFormat="1" x14ac:dyDescent="0.2">
      <c r="A323" s="7" t="s">
        <v>672</v>
      </c>
      <c r="B323" s="43" t="s">
        <v>226</v>
      </c>
      <c r="C323" s="115">
        <v>2500</v>
      </c>
      <c r="D323" s="24" t="s">
        <v>14</v>
      </c>
      <c r="E323" s="13"/>
      <c r="F323" s="13"/>
      <c r="G323" s="9">
        <f>(E323+F323)*C323</f>
        <v>0</v>
      </c>
    </row>
    <row r="324" spans="1:9" s="91" customFormat="1" x14ac:dyDescent="0.2">
      <c r="A324" s="7" t="s">
        <v>530</v>
      </c>
      <c r="B324" s="43" t="s">
        <v>227</v>
      </c>
      <c r="C324" s="115"/>
      <c r="D324" s="24"/>
      <c r="E324" s="38"/>
      <c r="F324" s="38"/>
      <c r="G324" s="9"/>
    </row>
    <row r="325" spans="1:9" s="91" customFormat="1" x14ac:dyDescent="0.2">
      <c r="A325" s="7" t="s">
        <v>673</v>
      </c>
      <c r="B325" s="43" t="s">
        <v>228</v>
      </c>
      <c r="C325" s="115">
        <v>5</v>
      </c>
      <c r="D325" s="24" t="s">
        <v>10</v>
      </c>
      <c r="E325" s="12"/>
      <c r="F325" s="12"/>
      <c r="G325" s="9">
        <f>(E325+F325)*C325</f>
        <v>0</v>
      </c>
    </row>
    <row r="326" spans="1:9" s="91" customFormat="1" x14ac:dyDescent="0.2">
      <c r="A326" s="7" t="s">
        <v>674</v>
      </c>
      <c r="B326" s="43" t="s">
        <v>229</v>
      </c>
      <c r="C326" s="115">
        <v>5</v>
      </c>
      <c r="D326" s="24" t="s">
        <v>10</v>
      </c>
      <c r="E326" s="12"/>
      <c r="F326" s="12"/>
      <c r="G326" s="9">
        <f>(E326+F326)*C326</f>
        <v>0</v>
      </c>
    </row>
    <row r="327" spans="1:9" s="91" customFormat="1" x14ac:dyDescent="0.2">
      <c r="A327" s="7" t="s">
        <v>531</v>
      </c>
      <c r="B327" s="43" t="s">
        <v>230</v>
      </c>
      <c r="C327" s="115"/>
      <c r="D327" s="24"/>
      <c r="E327" s="8"/>
      <c r="F327" s="8"/>
      <c r="G327" s="9"/>
      <c r="I327" s="11"/>
    </row>
    <row r="328" spans="1:9" s="91" customFormat="1" x14ac:dyDescent="0.2">
      <c r="A328" s="7" t="s">
        <v>675</v>
      </c>
      <c r="B328" s="43" t="s">
        <v>228</v>
      </c>
      <c r="C328" s="115">
        <v>15</v>
      </c>
      <c r="D328" s="24" t="s">
        <v>14</v>
      </c>
      <c r="E328" s="12"/>
      <c r="F328" s="12"/>
      <c r="G328" s="9">
        <f>(E328+F328)*C328</f>
        <v>0</v>
      </c>
    </row>
    <row r="329" spans="1:9" s="91" customFormat="1" x14ac:dyDescent="0.2">
      <c r="A329" s="7" t="s">
        <v>676</v>
      </c>
      <c r="B329" s="43" t="s">
        <v>229</v>
      </c>
      <c r="C329" s="115">
        <v>15</v>
      </c>
      <c r="D329" s="24" t="s">
        <v>14</v>
      </c>
      <c r="E329" s="13"/>
      <c r="F329" s="13"/>
      <c r="G329" s="9">
        <f>(E329+F329)*C329</f>
        <v>0</v>
      </c>
    </row>
    <row r="330" spans="1:9" s="91" customFormat="1" x14ac:dyDescent="0.2">
      <c r="A330" s="7" t="s">
        <v>532</v>
      </c>
      <c r="B330" s="43" t="s">
        <v>231</v>
      </c>
      <c r="C330" s="115">
        <v>80</v>
      </c>
      <c r="D330" s="24" t="s">
        <v>14</v>
      </c>
      <c r="E330" s="13"/>
      <c r="F330" s="13"/>
      <c r="G330" s="9">
        <f t="shared" ref="G330:G336" si="21">(E330+F330)*C330</f>
        <v>0</v>
      </c>
    </row>
    <row r="331" spans="1:9" s="91" customFormat="1" x14ac:dyDescent="0.2">
      <c r="A331" s="7" t="s">
        <v>533</v>
      </c>
      <c r="B331" s="51" t="s">
        <v>232</v>
      </c>
      <c r="C331" s="115">
        <v>24</v>
      </c>
      <c r="D331" s="24" t="s">
        <v>10</v>
      </c>
      <c r="E331" s="13"/>
      <c r="F331" s="13"/>
      <c r="G331" s="9">
        <f t="shared" si="21"/>
        <v>0</v>
      </c>
    </row>
    <row r="332" spans="1:9" s="91" customFormat="1" x14ac:dyDescent="0.2">
      <c r="A332" s="7" t="s">
        <v>534</v>
      </c>
      <c r="B332" s="51" t="s">
        <v>233</v>
      </c>
      <c r="C332" s="115">
        <v>18</v>
      </c>
      <c r="D332" s="24" t="s">
        <v>10</v>
      </c>
      <c r="E332" s="13"/>
      <c r="F332" s="13"/>
      <c r="G332" s="9">
        <f t="shared" si="21"/>
        <v>0</v>
      </c>
    </row>
    <row r="333" spans="1:9" s="91" customFormat="1" x14ac:dyDescent="0.2">
      <c r="A333" s="7" t="s">
        <v>677</v>
      </c>
      <c r="B333" s="51" t="s">
        <v>234</v>
      </c>
      <c r="C333" s="115">
        <v>12</v>
      </c>
      <c r="D333" s="24" t="s">
        <v>10</v>
      </c>
      <c r="E333" s="13"/>
      <c r="F333" s="13"/>
      <c r="G333" s="9">
        <f>(E333+F333)*C333</f>
        <v>0</v>
      </c>
    </row>
    <row r="334" spans="1:9" s="91" customFormat="1" x14ac:dyDescent="0.2">
      <c r="A334" s="7" t="s">
        <v>678</v>
      </c>
      <c r="B334" s="51" t="s">
        <v>235</v>
      </c>
      <c r="C334" s="115">
        <v>24</v>
      </c>
      <c r="D334" s="24" t="s">
        <v>10</v>
      </c>
      <c r="E334" s="13"/>
      <c r="F334" s="13"/>
      <c r="G334" s="9">
        <f t="shared" si="21"/>
        <v>0</v>
      </c>
    </row>
    <row r="335" spans="1:9" s="91" customFormat="1" x14ac:dyDescent="0.2">
      <c r="A335" s="7" t="s">
        <v>679</v>
      </c>
      <c r="B335" s="51" t="s">
        <v>21</v>
      </c>
      <c r="C335" s="115">
        <v>150</v>
      </c>
      <c r="D335" s="24" t="s">
        <v>15</v>
      </c>
      <c r="E335" s="13"/>
      <c r="F335" s="13"/>
      <c r="G335" s="9">
        <f t="shared" si="21"/>
        <v>0</v>
      </c>
    </row>
    <row r="336" spans="1:9" s="91" customFormat="1" x14ac:dyDescent="0.2">
      <c r="A336" s="7" t="s">
        <v>680</v>
      </c>
      <c r="B336" s="51" t="s">
        <v>236</v>
      </c>
      <c r="C336" s="115">
        <v>45</v>
      </c>
      <c r="D336" s="24" t="s">
        <v>14</v>
      </c>
      <c r="E336" s="13"/>
      <c r="F336" s="13"/>
      <c r="G336" s="9">
        <f t="shared" si="21"/>
        <v>0</v>
      </c>
    </row>
    <row r="337" spans="1:10" s="91" customFormat="1" x14ac:dyDescent="0.2">
      <c r="A337" s="6"/>
      <c r="B337" s="44" t="s">
        <v>535</v>
      </c>
      <c r="C337" s="116"/>
      <c r="D337" s="3"/>
      <c r="E337" s="2">
        <f>SUMPRODUCT(C299:C336,E299:E336)</f>
        <v>0</v>
      </c>
      <c r="F337" s="4">
        <f>SUMPRODUCT(C299:C336,F299:F336)</f>
        <v>0</v>
      </c>
      <c r="G337" s="5">
        <f xml:space="preserve"> SUM(G299:G336)</f>
        <v>0</v>
      </c>
      <c r="I337" s="92"/>
      <c r="J337" s="42"/>
    </row>
    <row r="338" spans="1:10" s="91" customFormat="1" x14ac:dyDescent="0.2">
      <c r="A338" s="27" t="s">
        <v>538</v>
      </c>
      <c r="B338" s="82" t="s">
        <v>17</v>
      </c>
      <c r="C338" s="38"/>
      <c r="D338" s="24"/>
      <c r="E338" s="75"/>
      <c r="F338" s="75"/>
      <c r="G338" s="76"/>
    </row>
    <row r="339" spans="1:10" s="91" customFormat="1" x14ac:dyDescent="0.2">
      <c r="A339" s="23" t="s">
        <v>539</v>
      </c>
      <c r="B339" s="43" t="s">
        <v>252</v>
      </c>
      <c r="C339" s="38"/>
      <c r="D339" s="24"/>
      <c r="E339" s="38"/>
      <c r="F339" s="38"/>
      <c r="G339" s="9"/>
    </row>
    <row r="340" spans="1:10" s="91" customFormat="1" ht="38.25" x14ac:dyDescent="0.2">
      <c r="A340" s="23" t="s">
        <v>540</v>
      </c>
      <c r="B340" s="43" t="s">
        <v>647</v>
      </c>
      <c r="C340" s="117">
        <v>1</v>
      </c>
      <c r="D340" s="118" t="s">
        <v>257</v>
      </c>
      <c r="E340" s="125"/>
      <c r="F340" s="118" t="s">
        <v>12</v>
      </c>
      <c r="G340" s="119">
        <f>SUM(E340:F340)*C340</f>
        <v>0</v>
      </c>
    </row>
    <row r="341" spans="1:10" s="91" customFormat="1" ht="63.75" x14ac:dyDescent="0.2">
      <c r="A341" s="23" t="s">
        <v>541</v>
      </c>
      <c r="B341" s="43" t="s">
        <v>648</v>
      </c>
      <c r="C341" s="117">
        <v>1</v>
      </c>
      <c r="D341" s="118" t="s">
        <v>257</v>
      </c>
      <c r="E341" s="125"/>
      <c r="F341" s="125"/>
      <c r="G341" s="119">
        <f>SUM(E341:F341)*C341</f>
        <v>0</v>
      </c>
    </row>
    <row r="342" spans="1:10" s="91" customFormat="1" ht="38.25" x14ac:dyDescent="0.2">
      <c r="A342" s="23" t="s">
        <v>542</v>
      </c>
      <c r="B342" s="43" t="s">
        <v>649</v>
      </c>
      <c r="C342" s="117">
        <v>1</v>
      </c>
      <c r="D342" s="118" t="s">
        <v>257</v>
      </c>
      <c r="E342" s="120"/>
      <c r="F342" s="120"/>
      <c r="G342" s="121">
        <f>SUM(E342,F342)*C342</f>
        <v>0</v>
      </c>
    </row>
    <row r="343" spans="1:10" s="91" customFormat="1" x14ac:dyDescent="0.2">
      <c r="A343" s="23" t="s">
        <v>543</v>
      </c>
      <c r="B343" s="43" t="s">
        <v>253</v>
      </c>
      <c r="C343" s="38">
        <v>396</v>
      </c>
      <c r="D343" s="24" t="s">
        <v>18</v>
      </c>
      <c r="E343" s="13"/>
      <c r="F343" s="13"/>
      <c r="G343" s="9">
        <f t="shared" ref="G343:G362" si="22">SUM(E343:F343)*C343</f>
        <v>0</v>
      </c>
    </row>
    <row r="344" spans="1:10" s="91" customFormat="1" x14ac:dyDescent="0.2">
      <c r="A344" s="23" t="s">
        <v>544</v>
      </c>
      <c r="B344" s="43" t="s">
        <v>267</v>
      </c>
      <c r="C344" s="38">
        <v>55</v>
      </c>
      <c r="D344" s="24" t="s">
        <v>255</v>
      </c>
      <c r="E344" s="13"/>
      <c r="F344" s="13"/>
      <c r="G344" s="9">
        <f t="shared" si="22"/>
        <v>0</v>
      </c>
      <c r="I344" s="94"/>
      <c r="J344" s="92"/>
    </row>
    <row r="345" spans="1:10" s="91" customFormat="1" ht="27.75" x14ac:dyDescent="0.2">
      <c r="A345" s="23" t="s">
        <v>545</v>
      </c>
      <c r="B345" s="43" t="s">
        <v>254</v>
      </c>
      <c r="C345" s="38">
        <v>60</v>
      </c>
      <c r="D345" s="24" t="s">
        <v>255</v>
      </c>
      <c r="E345" s="13"/>
      <c r="F345" s="13"/>
      <c r="G345" s="9">
        <f t="shared" si="22"/>
        <v>0</v>
      </c>
    </row>
    <row r="346" spans="1:10" s="91" customFormat="1" ht="25.5" x14ac:dyDescent="0.2">
      <c r="A346" s="23" t="s">
        <v>546</v>
      </c>
      <c r="B346" s="43" t="s">
        <v>256</v>
      </c>
      <c r="C346" s="38">
        <v>8</v>
      </c>
      <c r="D346" s="24" t="s">
        <v>257</v>
      </c>
      <c r="E346" s="13"/>
      <c r="F346" s="13"/>
      <c r="G346" s="9">
        <f t="shared" si="22"/>
        <v>0</v>
      </c>
    </row>
    <row r="347" spans="1:10" s="91" customFormat="1" ht="25.5" x14ac:dyDescent="0.2">
      <c r="A347" s="23" t="s">
        <v>557</v>
      </c>
      <c r="B347" s="43" t="s">
        <v>268</v>
      </c>
      <c r="C347" s="38">
        <v>1</v>
      </c>
      <c r="D347" s="24" t="s">
        <v>257</v>
      </c>
      <c r="E347" s="13"/>
      <c r="F347" s="13"/>
      <c r="G347" s="9">
        <f t="shared" si="22"/>
        <v>0</v>
      </c>
    </row>
    <row r="348" spans="1:10" s="42" customFormat="1" x14ac:dyDescent="0.2">
      <c r="A348" s="23" t="s">
        <v>559</v>
      </c>
      <c r="B348" s="43" t="s">
        <v>64</v>
      </c>
      <c r="C348" s="38">
        <v>20</v>
      </c>
      <c r="D348" s="24" t="s">
        <v>32</v>
      </c>
      <c r="E348" s="13"/>
      <c r="F348" s="38" t="s">
        <v>33</v>
      </c>
      <c r="G348" s="9">
        <f t="shared" ref="G348" si="23">(SUM(E348:F348))*C348</f>
        <v>0</v>
      </c>
    </row>
    <row r="349" spans="1:10" s="41" customFormat="1" x14ac:dyDescent="0.2">
      <c r="A349" s="23" t="s">
        <v>641</v>
      </c>
      <c r="B349" s="43" t="s">
        <v>41</v>
      </c>
      <c r="C349" s="38">
        <v>20</v>
      </c>
      <c r="D349" s="24" t="s">
        <v>32</v>
      </c>
      <c r="E349" s="38" t="s">
        <v>33</v>
      </c>
      <c r="F349" s="13"/>
      <c r="G349" s="9">
        <f t="shared" ref="G349:G350" si="24">(SUM(E349:F349))*C349</f>
        <v>0</v>
      </c>
      <c r="I349" s="87"/>
    </row>
    <row r="350" spans="1:10" s="41" customFormat="1" x14ac:dyDescent="0.2">
      <c r="A350" s="23" t="s">
        <v>650</v>
      </c>
      <c r="B350" s="43" t="s">
        <v>640</v>
      </c>
      <c r="C350" s="38">
        <v>20</v>
      </c>
      <c r="D350" s="24" t="s">
        <v>32</v>
      </c>
      <c r="E350" s="38" t="s">
        <v>33</v>
      </c>
      <c r="F350" s="13"/>
      <c r="G350" s="9">
        <f t="shared" si="24"/>
        <v>0</v>
      </c>
      <c r="I350" s="87"/>
    </row>
    <row r="351" spans="1:10" s="91" customFormat="1" ht="25.5" x14ac:dyDescent="0.2">
      <c r="A351" s="23" t="s">
        <v>645</v>
      </c>
      <c r="B351" s="43" t="s">
        <v>644</v>
      </c>
      <c r="C351" s="115">
        <v>11</v>
      </c>
      <c r="D351" s="24" t="s">
        <v>10</v>
      </c>
      <c r="E351" s="13"/>
      <c r="F351" s="13"/>
      <c r="G351" s="9">
        <f t="shared" ref="G351" si="25">(E351+F351)*C351</f>
        <v>0</v>
      </c>
    </row>
    <row r="352" spans="1:10" s="91" customFormat="1" ht="38.25" x14ac:dyDescent="0.2">
      <c r="A352" s="23" t="s">
        <v>651</v>
      </c>
      <c r="B352" s="114" t="s">
        <v>558</v>
      </c>
      <c r="C352" s="38">
        <v>110</v>
      </c>
      <c r="D352" s="24" t="s">
        <v>14</v>
      </c>
      <c r="E352" s="38" t="s">
        <v>12</v>
      </c>
      <c r="F352" s="13"/>
      <c r="G352" s="9">
        <f t="shared" si="22"/>
        <v>0</v>
      </c>
    </row>
    <row r="353" spans="1:12" s="91" customFormat="1" x14ac:dyDescent="0.2">
      <c r="A353" s="23" t="s">
        <v>652</v>
      </c>
      <c r="B353" s="43" t="s">
        <v>258</v>
      </c>
      <c r="C353" s="38">
        <v>1</v>
      </c>
      <c r="D353" s="24" t="s">
        <v>28</v>
      </c>
      <c r="E353" s="13"/>
      <c r="F353" s="13"/>
      <c r="G353" s="9">
        <f t="shared" si="22"/>
        <v>0</v>
      </c>
      <c r="K353" s="95"/>
      <c r="L353" s="95"/>
    </row>
    <row r="354" spans="1:12" s="91" customFormat="1" x14ac:dyDescent="0.2">
      <c r="A354" s="65" t="s">
        <v>547</v>
      </c>
      <c r="B354" s="66" t="s">
        <v>548</v>
      </c>
      <c r="C354" s="67"/>
      <c r="D354" s="68"/>
      <c r="E354" s="67"/>
      <c r="F354" s="67"/>
      <c r="G354" s="69"/>
      <c r="K354" s="95"/>
      <c r="L354" s="95"/>
    </row>
    <row r="355" spans="1:12" s="91" customFormat="1" x14ac:dyDescent="0.2">
      <c r="A355" s="23" t="s">
        <v>549</v>
      </c>
      <c r="B355" s="43" t="s">
        <v>70</v>
      </c>
      <c r="C355" s="38">
        <v>2</v>
      </c>
      <c r="D355" s="24" t="s">
        <v>32</v>
      </c>
      <c r="E355" s="13"/>
      <c r="F355" s="13"/>
      <c r="G355" s="9">
        <f>(SUM(E355:F355))*C355</f>
        <v>0</v>
      </c>
      <c r="K355" s="95"/>
      <c r="L355" s="95"/>
    </row>
    <row r="356" spans="1:12" s="91" customFormat="1" x14ac:dyDescent="0.2">
      <c r="A356" s="23" t="s">
        <v>550</v>
      </c>
      <c r="B356" s="43" t="s">
        <v>73</v>
      </c>
      <c r="C356" s="38">
        <v>2</v>
      </c>
      <c r="D356" s="24" t="s">
        <v>32</v>
      </c>
      <c r="E356" s="13"/>
      <c r="F356" s="13"/>
      <c r="G356" s="9">
        <f>(SUM(E356:F356))*C356</f>
        <v>0</v>
      </c>
      <c r="K356" s="95"/>
      <c r="L356" s="95"/>
    </row>
    <row r="357" spans="1:12" s="91" customFormat="1" x14ac:dyDescent="0.2">
      <c r="A357" s="23" t="s">
        <v>552</v>
      </c>
      <c r="B357" s="43" t="s">
        <v>74</v>
      </c>
      <c r="C357" s="38">
        <v>2</v>
      </c>
      <c r="D357" s="24" t="s">
        <v>32</v>
      </c>
      <c r="E357" s="13"/>
      <c r="F357" s="13"/>
      <c r="G357" s="9">
        <f>(SUM(E357:F357))*C357</f>
        <v>0</v>
      </c>
      <c r="K357" s="95"/>
      <c r="L357" s="95"/>
    </row>
    <row r="358" spans="1:12" s="91" customFormat="1" x14ac:dyDescent="0.2">
      <c r="A358" s="23" t="s">
        <v>553</v>
      </c>
      <c r="B358" s="43" t="s">
        <v>92</v>
      </c>
      <c r="C358" s="38">
        <v>20</v>
      </c>
      <c r="D358" s="24" t="s">
        <v>32</v>
      </c>
      <c r="E358" s="13"/>
      <c r="F358" s="13"/>
      <c r="G358" s="9">
        <f>(SUM(E358:F358))*C358</f>
        <v>0</v>
      </c>
      <c r="K358" s="95"/>
      <c r="L358" s="95"/>
    </row>
    <row r="359" spans="1:12" s="91" customFormat="1" x14ac:dyDescent="0.2">
      <c r="A359" s="23" t="s">
        <v>554</v>
      </c>
      <c r="B359" s="43" t="s">
        <v>93</v>
      </c>
      <c r="C359" s="38">
        <v>20</v>
      </c>
      <c r="D359" s="24" t="s">
        <v>32</v>
      </c>
      <c r="E359" s="13"/>
      <c r="F359" s="13"/>
      <c r="G359" s="9">
        <f>(SUM(E359:F359))*C359</f>
        <v>0</v>
      </c>
      <c r="K359" s="95"/>
      <c r="L359" s="95"/>
    </row>
    <row r="360" spans="1:12" s="91" customFormat="1" x14ac:dyDescent="0.2">
      <c r="A360" s="23" t="s">
        <v>555</v>
      </c>
      <c r="B360" s="43" t="s">
        <v>642</v>
      </c>
      <c r="C360" s="38">
        <v>1</v>
      </c>
      <c r="D360" s="24" t="s">
        <v>10</v>
      </c>
      <c r="E360" s="13"/>
      <c r="F360" s="13"/>
      <c r="G360" s="9">
        <f t="shared" ref="G360" si="26">SUM(E360:F360)*C360</f>
        <v>0</v>
      </c>
      <c r="K360" s="95"/>
      <c r="L360" s="95"/>
    </row>
    <row r="361" spans="1:12" s="91" customFormat="1" x14ac:dyDescent="0.2">
      <c r="A361" s="23" t="s">
        <v>556</v>
      </c>
      <c r="B361" s="43" t="s">
        <v>643</v>
      </c>
      <c r="C361" s="38">
        <v>1</v>
      </c>
      <c r="D361" s="24" t="s">
        <v>10</v>
      </c>
      <c r="E361" s="13"/>
      <c r="F361" s="13"/>
      <c r="G361" s="9">
        <f t="shared" si="22"/>
        <v>0</v>
      </c>
      <c r="K361" s="95"/>
      <c r="L361" s="95"/>
    </row>
    <row r="362" spans="1:12" s="91" customFormat="1" x14ac:dyDescent="0.2">
      <c r="A362" s="23" t="s">
        <v>646</v>
      </c>
      <c r="B362" s="43" t="s">
        <v>551</v>
      </c>
      <c r="C362" s="38">
        <v>2</v>
      </c>
      <c r="D362" s="24" t="s">
        <v>10</v>
      </c>
      <c r="E362" s="13"/>
      <c r="F362" s="13"/>
      <c r="G362" s="9">
        <f t="shared" si="22"/>
        <v>0</v>
      </c>
      <c r="K362" s="95"/>
      <c r="L362" s="95"/>
    </row>
    <row r="363" spans="1:12" s="91" customFormat="1" x14ac:dyDescent="0.2">
      <c r="A363" s="77"/>
      <c r="B363" s="78" t="s">
        <v>259</v>
      </c>
      <c r="C363" s="79"/>
      <c r="D363" s="78"/>
      <c r="E363" s="80">
        <f>SUMPRODUCT($C340:$C362,E340:E362)</f>
        <v>0</v>
      </c>
      <c r="F363" s="80">
        <f>SUMPRODUCT($C340:$C362,F340:F362)</f>
        <v>0</v>
      </c>
      <c r="G363" s="81">
        <f>SUM(G340:H362)</f>
        <v>0</v>
      </c>
      <c r="I363" s="92"/>
      <c r="J363" s="42"/>
      <c r="K363" s="98"/>
    </row>
    <row r="364" spans="1:12" x14ac:dyDescent="0.2">
      <c r="A364" s="106"/>
      <c r="B364" s="66" t="s">
        <v>536</v>
      </c>
      <c r="C364" s="66"/>
      <c r="D364" s="66"/>
      <c r="E364" s="107">
        <f>E337+E297+E284+E280+E258+E211+E172+E165+E363</f>
        <v>0</v>
      </c>
      <c r="F364" s="107">
        <f>F337+F297+F284+F280+F258+F211+F172+F165+F161+F363</f>
        <v>0</v>
      </c>
      <c r="G364" s="108">
        <f>G337+G297+G284+G280+G258+G211+G172+G165+G161+G363</f>
        <v>0</v>
      </c>
      <c r="I364" s="99"/>
      <c r="J364" s="42"/>
      <c r="K364" s="100"/>
    </row>
    <row r="365" spans="1:12" x14ac:dyDescent="0.2">
      <c r="A365" s="109"/>
      <c r="B365" s="110" t="s">
        <v>537</v>
      </c>
      <c r="C365" s="111"/>
      <c r="D365" s="112"/>
      <c r="E365" s="111">
        <f>E364+E153+E47+E20</f>
        <v>0</v>
      </c>
      <c r="F365" s="111">
        <f>F364+F153+F47+F20</f>
        <v>0</v>
      </c>
      <c r="G365" s="113">
        <f>G364+G153+G47+G20</f>
        <v>0</v>
      </c>
      <c r="I365" s="99"/>
      <c r="J365" s="42"/>
    </row>
    <row r="366" spans="1:12" x14ac:dyDescent="0.2">
      <c r="I366" s="101"/>
    </row>
    <row r="367" spans="1:12" x14ac:dyDescent="0.2">
      <c r="I367" s="88"/>
    </row>
    <row r="368" spans="1:12" x14ac:dyDescent="0.2">
      <c r="I368" s="88"/>
    </row>
    <row r="369" spans="7:9" x14ac:dyDescent="0.2">
      <c r="I369" s="88"/>
    </row>
    <row r="370" spans="7:9" x14ac:dyDescent="0.2">
      <c r="G370" s="99"/>
      <c r="I370" s="88"/>
    </row>
    <row r="371" spans="7:9" x14ac:dyDescent="0.2">
      <c r="G371" s="99"/>
      <c r="I371" s="88"/>
    </row>
    <row r="372" spans="7:9" x14ac:dyDescent="0.2">
      <c r="I372" s="88"/>
    </row>
    <row r="374" spans="7:9" x14ac:dyDescent="0.2">
      <c r="I374" s="88"/>
    </row>
    <row r="375" spans="7:9" x14ac:dyDescent="0.2">
      <c r="I375" s="88"/>
    </row>
    <row r="376" spans="7:9" x14ac:dyDescent="0.2">
      <c r="I376" s="88"/>
    </row>
    <row r="377" spans="7:9" x14ac:dyDescent="0.2">
      <c r="I377" s="88"/>
    </row>
    <row r="378" spans="7:9" x14ac:dyDescent="0.2">
      <c r="I378" s="88"/>
    </row>
    <row r="379" spans="7:9" x14ac:dyDescent="0.2">
      <c r="I379" s="88"/>
    </row>
    <row r="380" spans="7:9" x14ac:dyDescent="0.2">
      <c r="I380" s="88"/>
    </row>
    <row r="381" spans="7:9" x14ac:dyDescent="0.2">
      <c r="I381" s="88"/>
    </row>
    <row r="382" spans="7:9" x14ac:dyDescent="0.2">
      <c r="I382" s="88"/>
    </row>
    <row r="383" spans="7:9" x14ac:dyDescent="0.2">
      <c r="I383" s="88"/>
    </row>
    <row r="384" spans="7:9" x14ac:dyDescent="0.2">
      <c r="I384" s="88"/>
    </row>
    <row r="385" spans="9:9" x14ac:dyDescent="0.2">
      <c r="I385" s="88"/>
    </row>
    <row r="386" spans="9:9" x14ac:dyDescent="0.2">
      <c r="I386" s="88"/>
    </row>
    <row r="387" spans="9:9" x14ac:dyDescent="0.2">
      <c r="I387" s="88"/>
    </row>
    <row r="388" spans="9:9" x14ac:dyDescent="0.2">
      <c r="I388" s="88"/>
    </row>
    <row r="389" spans="9:9" x14ac:dyDescent="0.2">
      <c r="I389" s="88"/>
    </row>
    <row r="390" spans="9:9" x14ac:dyDescent="0.2">
      <c r="I390" s="88"/>
    </row>
    <row r="391" spans="9:9" x14ac:dyDescent="0.2">
      <c r="I391" s="88"/>
    </row>
    <row r="392" spans="9:9" x14ac:dyDescent="0.2">
      <c r="I392" s="88"/>
    </row>
    <row r="394" spans="9:9" x14ac:dyDescent="0.2">
      <c r="I394" s="88"/>
    </row>
    <row r="395" spans="9:9" x14ac:dyDescent="0.2">
      <c r="I395" s="88"/>
    </row>
    <row r="396" spans="9:9" x14ac:dyDescent="0.2">
      <c r="I396" s="101"/>
    </row>
    <row r="397" spans="9:9" x14ac:dyDescent="0.2">
      <c r="I397" s="88"/>
    </row>
    <row r="398" spans="9:9" x14ac:dyDescent="0.2">
      <c r="I398" s="99"/>
    </row>
    <row r="401" spans="9:9" x14ac:dyDescent="0.2">
      <c r="I401" s="88"/>
    </row>
    <row r="402" spans="9:9" x14ac:dyDescent="0.2">
      <c r="I402" s="101"/>
    </row>
    <row r="403" spans="9:9" x14ac:dyDescent="0.2">
      <c r="I403" s="88"/>
    </row>
    <row r="404" spans="9:9" x14ac:dyDescent="0.2">
      <c r="I404" s="88"/>
    </row>
    <row r="405" spans="9:9" x14ac:dyDescent="0.2">
      <c r="I405" s="88"/>
    </row>
    <row r="406" spans="9:9" x14ac:dyDescent="0.2">
      <c r="I406" s="88"/>
    </row>
    <row r="407" spans="9:9" x14ac:dyDescent="0.2">
      <c r="I407" s="88"/>
    </row>
    <row r="408" spans="9:9" x14ac:dyDescent="0.2">
      <c r="I408" s="88"/>
    </row>
    <row r="409" spans="9:9" x14ac:dyDescent="0.2">
      <c r="I409" s="88"/>
    </row>
    <row r="410" spans="9:9" x14ac:dyDescent="0.2">
      <c r="I410" s="88"/>
    </row>
    <row r="411" spans="9:9" x14ac:dyDescent="0.2">
      <c r="I411" s="88"/>
    </row>
    <row r="412" spans="9:9" x14ac:dyDescent="0.2">
      <c r="I412" s="88"/>
    </row>
    <row r="413" spans="9:9" x14ac:dyDescent="0.2">
      <c r="I413" s="88"/>
    </row>
    <row r="414" spans="9:9" x14ac:dyDescent="0.2">
      <c r="I414" s="88"/>
    </row>
    <row r="415" spans="9:9" x14ac:dyDescent="0.2">
      <c r="I415" s="88"/>
    </row>
    <row r="416" spans="9:9" x14ac:dyDescent="0.2">
      <c r="I416" s="88"/>
    </row>
    <row r="417" spans="9:9" x14ac:dyDescent="0.2">
      <c r="I417" s="88"/>
    </row>
    <row r="418" spans="9:9" x14ac:dyDescent="0.2">
      <c r="I418" s="88"/>
    </row>
    <row r="419" spans="9:9" x14ac:dyDescent="0.2">
      <c r="I419" s="88"/>
    </row>
    <row r="420" spans="9:9" x14ac:dyDescent="0.2">
      <c r="I420" s="88"/>
    </row>
    <row r="421" spans="9:9" x14ac:dyDescent="0.2">
      <c r="I421" s="88"/>
    </row>
    <row r="422" spans="9:9" x14ac:dyDescent="0.2">
      <c r="I422" s="88"/>
    </row>
    <row r="423" spans="9:9" x14ac:dyDescent="0.2">
      <c r="I423" s="88"/>
    </row>
    <row r="424" spans="9:9" x14ac:dyDescent="0.2">
      <c r="I424" s="88"/>
    </row>
    <row r="425" spans="9:9" x14ac:dyDescent="0.2">
      <c r="I425" s="88"/>
    </row>
    <row r="426" spans="9:9" x14ac:dyDescent="0.2">
      <c r="I426" s="88"/>
    </row>
    <row r="428" spans="9:9" x14ac:dyDescent="0.2">
      <c r="I428" s="88"/>
    </row>
    <row r="429" spans="9:9" x14ac:dyDescent="0.2">
      <c r="I429" s="88"/>
    </row>
    <row r="430" spans="9:9" x14ac:dyDescent="0.2">
      <c r="I430" s="88"/>
    </row>
    <row r="431" spans="9:9" x14ac:dyDescent="0.2">
      <c r="I431" s="88"/>
    </row>
    <row r="432" spans="9:9" x14ac:dyDescent="0.2">
      <c r="I432" s="88"/>
    </row>
    <row r="433" spans="9:9" x14ac:dyDescent="0.2">
      <c r="I433" s="88"/>
    </row>
    <row r="434" spans="9:9" x14ac:dyDescent="0.2">
      <c r="I434" s="88"/>
    </row>
    <row r="435" spans="9:9" x14ac:dyDescent="0.2">
      <c r="I435" s="88"/>
    </row>
    <row r="436" spans="9:9" x14ac:dyDescent="0.2">
      <c r="I436" s="88"/>
    </row>
    <row r="437" spans="9:9" x14ac:dyDescent="0.2">
      <c r="I437" s="88"/>
    </row>
    <row r="438" spans="9:9" x14ac:dyDescent="0.2">
      <c r="I438" s="88"/>
    </row>
    <row r="439" spans="9:9" x14ac:dyDescent="0.2">
      <c r="I439" s="88"/>
    </row>
    <row r="440" spans="9:9" x14ac:dyDescent="0.2">
      <c r="I440" s="88"/>
    </row>
    <row r="442" spans="9:9" x14ac:dyDescent="0.2">
      <c r="I442" s="88"/>
    </row>
    <row r="443" spans="9:9" x14ac:dyDescent="0.2">
      <c r="I443" s="88"/>
    </row>
    <row r="447" spans="9:9" x14ac:dyDescent="0.2">
      <c r="I447" s="88"/>
    </row>
    <row r="448" spans="9:9" x14ac:dyDescent="0.2">
      <c r="I448" s="88"/>
    </row>
    <row r="450" spans="9:9" x14ac:dyDescent="0.2">
      <c r="I450" s="101"/>
    </row>
    <row r="451" spans="9:9" x14ac:dyDescent="0.2">
      <c r="I451" s="88"/>
    </row>
    <row r="452" spans="9:9" x14ac:dyDescent="0.2">
      <c r="I452" s="88"/>
    </row>
    <row r="453" spans="9:9" x14ac:dyDescent="0.2">
      <c r="I453" s="88"/>
    </row>
    <row r="454" spans="9:9" x14ac:dyDescent="0.2">
      <c r="I454" s="88"/>
    </row>
    <row r="455" spans="9:9" x14ac:dyDescent="0.2">
      <c r="I455" s="88"/>
    </row>
    <row r="456" spans="9:9" x14ac:dyDescent="0.2">
      <c r="I456" s="88"/>
    </row>
    <row r="457" spans="9:9" x14ac:dyDescent="0.2">
      <c r="I457" s="88"/>
    </row>
    <row r="458" spans="9:9" x14ac:dyDescent="0.2">
      <c r="I458" s="88"/>
    </row>
    <row r="459" spans="9:9" x14ac:dyDescent="0.2">
      <c r="I459" s="88"/>
    </row>
    <row r="460" spans="9:9" x14ac:dyDescent="0.2">
      <c r="I460" s="88"/>
    </row>
    <row r="461" spans="9:9" x14ac:dyDescent="0.2">
      <c r="I461" s="101"/>
    </row>
    <row r="462" spans="9:9" x14ac:dyDescent="0.2">
      <c r="I462" s="88"/>
    </row>
    <row r="463" spans="9:9" x14ac:dyDescent="0.2">
      <c r="I463" s="88"/>
    </row>
    <row r="464" spans="9:9" x14ac:dyDescent="0.2">
      <c r="I464" s="88"/>
    </row>
    <row r="465" spans="9:9" x14ac:dyDescent="0.2">
      <c r="I465" s="101"/>
    </row>
    <row r="466" spans="9:9" x14ac:dyDescent="0.2">
      <c r="I466" s="88"/>
    </row>
    <row r="467" spans="9:9" x14ac:dyDescent="0.2">
      <c r="I467" s="88"/>
    </row>
    <row r="472" spans="9:9" x14ac:dyDescent="0.2">
      <c r="I472" s="88"/>
    </row>
    <row r="473" spans="9:9" x14ac:dyDescent="0.2">
      <c r="I473" s="88"/>
    </row>
    <row r="474" spans="9:9" x14ac:dyDescent="0.2">
      <c r="I474" s="88"/>
    </row>
    <row r="475" spans="9:9" x14ac:dyDescent="0.2">
      <c r="I475" s="88"/>
    </row>
    <row r="476" spans="9:9" x14ac:dyDescent="0.2">
      <c r="I476" s="101"/>
    </row>
    <row r="477" spans="9:9" x14ac:dyDescent="0.2">
      <c r="I477" s="88"/>
    </row>
    <row r="478" spans="9:9" x14ac:dyDescent="0.2">
      <c r="I478" s="88"/>
    </row>
    <row r="479" spans="9:9" x14ac:dyDescent="0.2">
      <c r="I479" s="88"/>
    </row>
    <row r="483" spans="9:9" x14ac:dyDescent="0.2">
      <c r="I483" s="88"/>
    </row>
    <row r="484" spans="9:9" x14ac:dyDescent="0.2">
      <c r="I484" s="88"/>
    </row>
    <row r="485" spans="9:9" x14ac:dyDescent="0.2">
      <c r="I485" s="88"/>
    </row>
    <row r="486" spans="9:9" x14ac:dyDescent="0.2">
      <c r="I486" s="88"/>
    </row>
    <row r="487" spans="9:9" x14ac:dyDescent="0.2">
      <c r="I487" s="88"/>
    </row>
    <row r="488" spans="9:9" x14ac:dyDescent="0.2">
      <c r="I488" s="88"/>
    </row>
    <row r="489" spans="9:9" x14ac:dyDescent="0.2">
      <c r="I489" s="88"/>
    </row>
    <row r="490" spans="9:9" x14ac:dyDescent="0.2">
      <c r="I490" s="88"/>
    </row>
    <row r="491" spans="9:9" x14ac:dyDescent="0.2">
      <c r="I491" s="88"/>
    </row>
    <row r="492" spans="9:9" x14ac:dyDescent="0.2">
      <c r="I492" s="88"/>
    </row>
    <row r="493" spans="9:9" x14ac:dyDescent="0.2">
      <c r="I493" s="88"/>
    </row>
    <row r="494" spans="9:9" x14ac:dyDescent="0.2">
      <c r="I494" s="88"/>
    </row>
    <row r="495" spans="9:9" x14ac:dyDescent="0.2">
      <c r="I495" s="88"/>
    </row>
    <row r="496" spans="9:9" x14ac:dyDescent="0.2">
      <c r="I496" s="88"/>
    </row>
    <row r="497" spans="1:9" x14ac:dyDescent="0.2">
      <c r="I497" s="88"/>
    </row>
    <row r="498" spans="1:9" x14ac:dyDescent="0.2">
      <c r="I498" s="88"/>
    </row>
    <row r="499" spans="1:9" x14ac:dyDescent="0.2">
      <c r="I499" s="88"/>
    </row>
    <row r="500" spans="1:9" x14ac:dyDescent="0.2">
      <c r="I500" s="88"/>
    </row>
    <row r="501" spans="1:9" x14ac:dyDescent="0.2">
      <c r="I501" s="88"/>
    </row>
    <row r="502" spans="1:9" x14ac:dyDescent="0.2">
      <c r="I502" s="88"/>
    </row>
    <row r="503" spans="1:9" x14ac:dyDescent="0.2">
      <c r="I503" s="88"/>
    </row>
    <row r="504" spans="1:9" x14ac:dyDescent="0.2">
      <c r="I504" s="88"/>
    </row>
    <row r="505" spans="1:9" x14ac:dyDescent="0.2">
      <c r="I505" s="88"/>
    </row>
    <row r="506" spans="1:9" x14ac:dyDescent="0.2">
      <c r="I506" s="88"/>
    </row>
    <row r="507" spans="1:9" x14ac:dyDescent="0.2">
      <c r="I507" s="88"/>
    </row>
    <row r="508" spans="1:9" x14ac:dyDescent="0.2">
      <c r="I508" s="88"/>
    </row>
    <row r="509" spans="1:9" x14ac:dyDescent="0.2">
      <c r="I509" s="101"/>
    </row>
    <row r="510" spans="1:9" x14ac:dyDescent="0.2">
      <c r="A510" s="11"/>
      <c r="C510" s="11"/>
      <c r="D510" s="11"/>
      <c r="E510" s="11"/>
      <c r="F510" s="11"/>
      <c r="I510" s="88"/>
    </row>
    <row r="511" spans="1:9" x14ac:dyDescent="0.2">
      <c r="A511" s="11"/>
      <c r="C511" s="11"/>
      <c r="D511" s="11"/>
      <c r="E511" s="11"/>
      <c r="F511" s="11"/>
      <c r="I511" s="88"/>
    </row>
    <row r="512" spans="1:9" x14ac:dyDescent="0.2">
      <c r="A512" s="11"/>
      <c r="C512" s="11"/>
      <c r="D512" s="11"/>
      <c r="E512" s="11"/>
      <c r="F512" s="11"/>
      <c r="I512" s="88"/>
    </row>
    <row r="513" spans="1:9" x14ac:dyDescent="0.2">
      <c r="A513" s="11"/>
      <c r="C513" s="11"/>
      <c r="D513" s="11"/>
      <c r="E513" s="11"/>
      <c r="F513" s="11"/>
      <c r="I513" s="88"/>
    </row>
    <row r="514" spans="1:9" x14ac:dyDescent="0.2">
      <c r="A514" s="11"/>
      <c r="C514" s="11"/>
      <c r="D514" s="11"/>
      <c r="E514" s="11"/>
      <c r="F514" s="11"/>
      <c r="I514" s="88"/>
    </row>
    <row r="515" spans="1:9" x14ac:dyDescent="0.2">
      <c r="A515" s="11"/>
      <c r="C515" s="11"/>
      <c r="D515" s="11"/>
      <c r="E515" s="11"/>
      <c r="F515" s="11"/>
      <c r="I515" s="88"/>
    </row>
    <row r="516" spans="1:9" x14ac:dyDescent="0.2">
      <c r="A516" s="11"/>
      <c r="C516" s="11"/>
      <c r="D516" s="11"/>
      <c r="E516" s="11"/>
      <c r="F516" s="11"/>
      <c r="I516" s="88"/>
    </row>
    <row r="517" spans="1:9" x14ac:dyDescent="0.2">
      <c r="A517" s="11"/>
      <c r="C517" s="11"/>
      <c r="D517" s="11"/>
      <c r="E517" s="11"/>
      <c r="F517" s="11"/>
      <c r="I517" s="88"/>
    </row>
    <row r="518" spans="1:9" x14ac:dyDescent="0.2">
      <c r="A518" s="11"/>
      <c r="C518" s="11"/>
      <c r="D518" s="11"/>
      <c r="E518" s="11"/>
      <c r="F518" s="11"/>
      <c r="I518" s="88"/>
    </row>
    <row r="519" spans="1:9" x14ac:dyDescent="0.2">
      <c r="A519" s="11"/>
      <c r="C519" s="11"/>
      <c r="D519" s="11"/>
      <c r="E519" s="11"/>
      <c r="F519" s="11"/>
      <c r="I519" s="88"/>
    </row>
    <row r="520" spans="1:9" x14ac:dyDescent="0.2">
      <c r="A520" s="11"/>
      <c r="C520" s="11"/>
      <c r="D520" s="11"/>
      <c r="E520" s="11"/>
      <c r="F520" s="11"/>
      <c r="I520" s="88"/>
    </row>
    <row r="521" spans="1:9" x14ac:dyDescent="0.2">
      <c r="A521" s="11"/>
      <c r="C521" s="11"/>
      <c r="D521" s="11"/>
      <c r="E521" s="11"/>
      <c r="F521" s="11"/>
    </row>
    <row r="522" spans="1:9" x14ac:dyDescent="0.2">
      <c r="A522" s="11"/>
      <c r="C522" s="11"/>
      <c r="D522" s="11"/>
      <c r="E522" s="11"/>
      <c r="F522" s="11"/>
    </row>
    <row r="523" spans="1:9" x14ac:dyDescent="0.2">
      <c r="A523" s="11"/>
      <c r="C523" s="11"/>
      <c r="D523" s="11"/>
      <c r="E523" s="11"/>
      <c r="F523" s="11"/>
      <c r="I523" s="88"/>
    </row>
    <row r="524" spans="1:9" x14ac:dyDescent="0.2">
      <c r="A524" s="11"/>
      <c r="C524" s="11"/>
      <c r="D524" s="11"/>
      <c r="E524" s="11"/>
      <c r="F524" s="11"/>
      <c r="I524" s="88"/>
    </row>
    <row r="525" spans="1:9" x14ac:dyDescent="0.2">
      <c r="A525" s="11"/>
      <c r="C525" s="11"/>
      <c r="D525" s="11"/>
      <c r="E525" s="11"/>
      <c r="F525" s="11"/>
      <c r="I525" s="88"/>
    </row>
    <row r="526" spans="1:9" x14ac:dyDescent="0.2">
      <c r="A526" s="11"/>
      <c r="C526" s="11"/>
      <c r="D526" s="11"/>
      <c r="E526" s="11"/>
      <c r="F526" s="11"/>
      <c r="I526" s="88"/>
    </row>
    <row r="527" spans="1:9" x14ac:dyDescent="0.2">
      <c r="A527" s="11"/>
      <c r="C527" s="11"/>
      <c r="D527" s="11"/>
      <c r="E527" s="11"/>
      <c r="F527" s="11"/>
      <c r="I527" s="88"/>
    </row>
    <row r="528" spans="1:9" x14ac:dyDescent="0.2">
      <c r="A528" s="11"/>
      <c r="C528" s="11"/>
      <c r="D528" s="11"/>
      <c r="E528" s="11"/>
      <c r="F528" s="11"/>
      <c r="I528" s="101"/>
    </row>
    <row r="529" spans="1:11" x14ac:dyDescent="0.2">
      <c r="A529" s="84"/>
      <c r="B529" s="96"/>
      <c r="C529" s="102"/>
      <c r="D529" s="103"/>
      <c r="E529" s="97"/>
      <c r="F529" s="97"/>
      <c r="G529" s="104"/>
    </row>
    <row r="538" spans="1:11" x14ac:dyDescent="0.2">
      <c r="K538" s="105"/>
    </row>
    <row r="539" spans="1:11" x14ac:dyDescent="0.2">
      <c r="I539" s="99"/>
      <c r="K539" s="105"/>
    </row>
    <row r="540" spans="1:11" x14ac:dyDescent="0.2">
      <c r="I540" s="99"/>
    </row>
  </sheetData>
  <sheetProtection algorithmName="SHA-512" hashValue="wBEF6JKV/gMH+nxwajo98IMDqCuVNKwRqRIUDtft9KxrpJvbnyddz2e1oaosZzMdzuFNhhBOzmybX1jcErAnUw==" saltValue="1raAcxBEHV08saRVQ7c5Jw==" spinCount="100000" sheet="1" objects="1" scenarios="1"/>
  <mergeCells count="14">
    <mergeCell ref="I8:I9"/>
    <mergeCell ref="B8:B9"/>
    <mergeCell ref="A1:H1"/>
    <mergeCell ref="A2:H2"/>
    <mergeCell ref="A3:H3"/>
    <mergeCell ref="A4:H4"/>
    <mergeCell ref="A5:H5"/>
    <mergeCell ref="A8:A9"/>
    <mergeCell ref="D8:D9"/>
    <mergeCell ref="A6:H6"/>
    <mergeCell ref="A7:H7"/>
    <mergeCell ref="E8:F8"/>
    <mergeCell ref="G8:G9"/>
    <mergeCell ref="C8:C9"/>
  </mergeCells>
  <phoneticPr fontId="0" type="noConversion"/>
  <hyperlinks>
    <hyperlink ref="C310"/>
    <hyperlink ref="B310" display="          - tomada 2P+T c/ universal"/>
    <hyperlink ref="B311" display="Suporte Dutotec  Ref. DT.64.240.00 com DOIS interruptores Universais 10A cor branca, ou equivalente."/>
    <hyperlink ref="C312"/>
    <hyperlink ref="B312" display="Derivação saída eletrodutos p/Canaleta de Alumínio de 73x25mm"/>
  </hyperlinks>
  <printOptions horizontalCentered="1"/>
  <pageMargins left="0.11811023622047245" right="0.11811023622047245" top="0.98425196850393704" bottom="0.55118110236220474" header="0.15748031496062992" footer="0.19685039370078741"/>
  <pageSetup paperSize="9" orientation="landscape" r:id="rId1"/>
  <headerFooter alignWithMargins="0">
    <oddHeader>&amp;L&amp;12&amp;G
&amp;8BANCO DO ESTADO DO RIO GRANDE DO SUL S. A.
UNIDADE DE ENGENHARIA&amp;10
&amp;R&amp;8FOLHA &amp;P/ &amp;N
AG. TORRES
0000390/2017</oddHeader>
    <oddFooter>&amp;R&amp;8&amp;F</oddFooter>
  </headerFooter>
  <rowBreaks count="1" manualBreakCount="1">
    <brk id="20" max="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APARTAMENTO TORRES</vt:lpstr>
      <vt:lpstr>'APARTAMENTO TORRES'!Area_de_impressao</vt:lpstr>
      <vt:lpstr>'APARTAMENTO TORRES'!Titulos_de_impressao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Samuel Petroli</cp:lastModifiedBy>
  <cp:lastPrinted>2017-06-08T17:18:33Z</cp:lastPrinted>
  <dcterms:created xsi:type="dcterms:W3CDTF">2000-06-23T16:35:12Z</dcterms:created>
  <dcterms:modified xsi:type="dcterms:W3CDTF">2017-06-12T11:39:08Z</dcterms:modified>
</cp:coreProperties>
</file>